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eb42820e6b29cbb/Formación/Impulsa/"/>
    </mc:Choice>
  </mc:AlternateContent>
  <xr:revisionPtr revIDLastSave="0" documentId="8_{868B1B2B-5FAC-43DA-A845-0DAC35E6AFDE}" xr6:coauthVersionLast="47" xr6:coauthVersionMax="47" xr10:uidLastSave="{00000000-0000-0000-0000-000000000000}"/>
  <bookViews>
    <workbookView xWindow="-120" yWindow="-120" windowWidth="20730" windowHeight="11160" xr2:uid="{7007FFE6-C4D3-4B16-9BA2-C81137BF5B4A}"/>
  </bookViews>
  <sheets>
    <sheet name="311" sheetId="1" r:id="rId1"/>
    <sheet name="357" sheetId="2" r:id="rId2"/>
    <sheet name="377" sheetId="3" r:id="rId3"/>
    <sheet name="Hoja4" sheetId="4" r:id="rId4"/>
  </sheets>
  <externalReferences>
    <externalReference r:id="rId5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2" i="1" l="1"/>
  <c r="H32" i="2"/>
  <c r="G11" i="4"/>
  <c r="H11" i="4" s="1"/>
  <c r="H6" i="4"/>
  <c r="H9" i="4"/>
  <c r="H5" i="4"/>
  <c r="G5" i="4"/>
  <c r="G6" i="4"/>
  <c r="G7" i="4"/>
  <c r="H7" i="4" s="1"/>
  <c r="G8" i="4"/>
  <c r="H8" i="4" s="1"/>
  <c r="G9" i="4"/>
  <c r="G12" i="4"/>
  <c r="H12" i="4" s="1"/>
  <c r="H46" i="3" l="1"/>
  <c r="E46" i="3"/>
  <c r="H45" i="3"/>
  <c r="E45" i="3"/>
  <c r="H44" i="3"/>
  <c r="E44" i="3"/>
  <c r="H43" i="3"/>
  <c r="E43" i="3"/>
  <c r="H42" i="3"/>
  <c r="H47" i="3" s="1"/>
  <c r="E42" i="3"/>
  <c r="J12" i="3"/>
  <c r="C7" i="3"/>
  <c r="C6" i="3"/>
  <c r="H46" i="2"/>
  <c r="E46" i="2"/>
  <c r="H45" i="2"/>
  <c r="E45" i="2"/>
  <c r="H44" i="2"/>
  <c r="E44" i="2"/>
  <c r="H43" i="2"/>
  <c r="E43" i="2"/>
  <c r="H42" i="2"/>
  <c r="E42" i="2"/>
  <c r="H37" i="2"/>
  <c r="J12" i="2"/>
  <c r="C7" i="2"/>
  <c r="C6" i="2"/>
  <c r="H50" i="1"/>
  <c r="H47" i="1"/>
  <c r="J12" i="1"/>
  <c r="C7" i="1"/>
  <c r="C6" i="1"/>
  <c r="H32" i="3" l="1"/>
  <c r="H37" i="3" s="1"/>
  <c r="H50" i="3" s="1"/>
  <c r="H47" i="2"/>
  <c r="H50" i="2"/>
</calcChain>
</file>

<file path=xl/sharedStrings.xml><?xml version="1.0" encoding="utf-8"?>
<sst xmlns="http://schemas.openxmlformats.org/spreadsheetml/2006/main" count="262" uniqueCount="73">
  <si>
    <t>Nombre:</t>
  </si>
  <si>
    <t>Empresa:</t>
  </si>
  <si>
    <t>Fernandez Aragon SL</t>
  </si>
  <si>
    <t>Nº Empleado:</t>
  </si>
  <si>
    <t>Domicilio:</t>
  </si>
  <si>
    <t>C. Granada, 23</t>
  </si>
  <si>
    <t xml:space="preserve">DNI: </t>
  </si>
  <si>
    <t>49069855M</t>
  </si>
  <si>
    <t>28007 Madrid</t>
  </si>
  <si>
    <t>Categoría Profesional:</t>
  </si>
  <si>
    <t>CIF:</t>
  </si>
  <si>
    <t>B41530595</t>
  </si>
  <si>
    <t>Nº Seguridad Social:</t>
  </si>
  <si>
    <t>28.03525782/12</t>
  </si>
  <si>
    <t>C.C.C:</t>
  </si>
  <si>
    <t>28/463.407.921</t>
  </si>
  <si>
    <t xml:space="preserve">Periodo: </t>
  </si>
  <si>
    <t>al</t>
  </si>
  <si>
    <t>Total Días</t>
  </si>
  <si>
    <t xml:space="preserve"> 1.-  DEVENGOS</t>
  </si>
  <si>
    <t xml:space="preserve">   Percepciones Salariales</t>
  </si>
  <si>
    <t xml:space="preserve">     Salario Base</t>
  </si>
  <si>
    <t>…................................................................</t>
  </si>
  <si>
    <t>TOTAL COMPL.</t>
  </si>
  <si>
    <t xml:space="preserve">        · Kilometraje</t>
  </si>
  <si>
    <t>…...............................................................</t>
  </si>
  <si>
    <t xml:space="preserve">        · Dietas</t>
  </si>
  <si>
    <t xml:space="preserve">        · Comisiones</t>
  </si>
  <si>
    <t xml:space="preserve">        · Horas Extras</t>
  </si>
  <si>
    <t>…..............................................................</t>
  </si>
  <si>
    <t xml:space="preserve">   Percepciones  No Salariales</t>
  </si>
  <si>
    <t xml:space="preserve">     Indem. Suplidos</t>
  </si>
  <si>
    <t xml:space="preserve">     Prestación S.Social</t>
  </si>
  <si>
    <t xml:space="preserve">     Traslados</t>
  </si>
  <si>
    <t xml:space="preserve"> 2.-  DEDUCCIONES</t>
  </si>
  <si>
    <t xml:space="preserve"> Aportaciones del Trabajador a la Seguridad Social</t>
  </si>
  <si>
    <t>%</t>
  </si>
  <si>
    <t xml:space="preserve">     C. Comunes</t>
  </si>
  <si>
    <t xml:space="preserve">    Desempleo</t>
  </si>
  <si>
    <t xml:space="preserve">    F.Profesional</t>
  </si>
  <si>
    <t xml:space="preserve">    Horas Extras</t>
  </si>
  <si>
    <t>TOTAL APORTACIONES</t>
  </si>
  <si>
    <t xml:space="preserve">  IRPF</t>
  </si>
  <si>
    <t xml:space="preserve">  Anticipos</t>
  </si>
  <si>
    <t xml:space="preserve">  V.Especie</t>
  </si>
  <si>
    <t xml:space="preserve">  Otras Deducciones</t>
  </si>
  <si>
    <t>TOTAL DEDUCCIONES</t>
  </si>
  <si>
    <t>BASES DE COTIZACION DE LA EMPRESA</t>
  </si>
  <si>
    <t>Base Cotización</t>
  </si>
  <si>
    <t>Aportación Empresa</t>
  </si>
  <si>
    <t xml:space="preserve">    Fogasa</t>
  </si>
  <si>
    <t>TOTAL APORTACION</t>
  </si>
  <si>
    <t>LIQUIDO TOTAL A PERCIBIR</t>
  </si>
  <si>
    <t>93337034K</t>
  </si>
  <si>
    <t>28.03458792/15</t>
  </si>
  <si>
    <t>15860952Z</t>
  </si>
  <si>
    <t>28.03487124/47</t>
  </si>
  <si>
    <t>Categoria Profesional</t>
  </si>
  <si>
    <t>Grupo 4: Ayudantes no titulados.</t>
  </si>
  <si>
    <t>Grupo 5: Oficiales administrativos.</t>
  </si>
  <si>
    <t>Grupo 6: Subalternos.</t>
  </si>
  <si>
    <t>Grupo 7: Auxiliares administrativos.</t>
  </si>
  <si>
    <t>Grupo 8: Oficiales de primera y de segunda.</t>
  </si>
  <si>
    <t>Grupo 9: Oficiales de tercera y especialistas.</t>
  </si>
  <si>
    <t>Grupo 3: Jefes administrativos y de taller.</t>
  </si>
  <si>
    <t>Base  Minima</t>
  </si>
  <si>
    <t>Base Máxima</t>
  </si>
  <si>
    <t>Base Real</t>
  </si>
  <si>
    <t>Anual</t>
  </si>
  <si>
    <t>Diario</t>
  </si>
  <si>
    <t>Dias de Vacaciones</t>
  </si>
  <si>
    <t>Kilometro</t>
  </si>
  <si>
    <t>Dietas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</si>
</sst>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/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/>
      <top/>
      <bottom/>
      <diagonal/>
    </border>
    <border>
      <left/>
      <right style="thin">
        <color rgb="FF00B050"/>
      </right>
      <top/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/>
      <right/>
      <top/>
      <bottom style="thin">
        <color rgb="FF00B050"/>
      </bottom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/>
      <right/>
      <top/>
      <bottom style="medium">
        <color rgb="FF00B050"/>
      </bottom>
      <diagonal/>
    </border>
    <border>
      <left/>
      <right/>
      <top style="medium">
        <color rgb="FF00B050"/>
      </top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medium">
        <color rgb="FF00B050"/>
      </left>
      <right/>
      <top style="medium">
        <color rgb="FF00B050"/>
      </top>
      <bottom style="medium">
        <color rgb="FF00B050"/>
      </bottom>
      <diagonal/>
    </border>
    <border>
      <left/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/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/>
      <top style="thin">
        <color theme="5" tint="-0.249977111117893"/>
      </top>
      <bottom style="thin">
        <color theme="5" tint="-0.249977111117893"/>
      </bottom>
      <diagonal/>
    </border>
    <border>
      <left/>
      <right/>
      <top style="thin">
        <color theme="5" tint="-0.249977111117893"/>
      </top>
      <bottom style="thin">
        <color theme="5" tint="-0.249977111117893"/>
      </bottom>
      <diagonal/>
    </border>
  </borders>
  <cellStyleXfs count="1">
    <xf numFmtId="0" fontId="0" fillId="0" borderId="0"/>
  </cellStyleXfs>
  <cellXfs count="77">
    <xf numFmtId="0" fontId="0" fillId="0" borderId="0" xfId="0"/>
    <xf numFmtId="14" fontId="0" fillId="0" borderId="0" xfId="0" applyNumberFormat="1"/>
    <xf numFmtId="0" fontId="1" fillId="2" borderId="1" xfId="0" applyFont="1" applyFill="1" applyBorder="1"/>
    <xf numFmtId="0" fontId="2" fillId="2" borderId="2" xfId="0" applyFont="1" applyFill="1" applyBorder="1"/>
    <xf numFmtId="0" fontId="3" fillId="2" borderId="3" xfId="0" applyFont="1" applyFill="1" applyBorder="1"/>
    <xf numFmtId="0" fontId="1" fillId="3" borderId="1" xfId="0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0" fontId="1" fillId="2" borderId="4" xfId="0" applyFont="1" applyFill="1" applyBorder="1"/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3" fillId="2" borderId="5" xfId="0" applyFont="1" applyFill="1" applyBorder="1"/>
    <xf numFmtId="0" fontId="1" fillId="3" borderId="4" xfId="0" applyFont="1" applyFill="1" applyBorder="1"/>
    <xf numFmtId="0" fontId="2" fillId="3" borderId="0" xfId="0" applyFont="1" applyFill="1"/>
    <xf numFmtId="0" fontId="2" fillId="3" borderId="5" xfId="0" applyFont="1" applyFill="1" applyBorder="1"/>
    <xf numFmtId="0" fontId="1" fillId="2" borderId="6" xfId="0" applyFont="1" applyFill="1" applyBorder="1"/>
    <xf numFmtId="0" fontId="2" fillId="2" borderId="7" xfId="0" applyFont="1" applyFill="1" applyBorder="1"/>
    <xf numFmtId="0" fontId="3" fillId="2" borderId="8" xfId="0" applyFont="1" applyFill="1" applyBorder="1"/>
    <xf numFmtId="0" fontId="1" fillId="3" borderId="6" xfId="0" applyFont="1" applyFill="1" applyBorder="1"/>
    <xf numFmtId="0" fontId="2" fillId="3" borderId="7" xfId="0" applyFont="1" applyFill="1" applyBorder="1"/>
    <xf numFmtId="0" fontId="2" fillId="3" borderId="8" xfId="0" applyFont="1" applyFill="1" applyBorder="1"/>
    <xf numFmtId="0" fontId="1" fillId="4" borderId="0" xfId="0" applyFont="1" applyFill="1"/>
    <xf numFmtId="0" fontId="2" fillId="4" borderId="0" xfId="0" applyFont="1" applyFill="1"/>
    <xf numFmtId="0" fontId="3" fillId="4" borderId="0" xfId="0" applyFont="1" applyFill="1"/>
    <xf numFmtId="0" fontId="0" fillId="4" borderId="0" xfId="0" applyFill="1"/>
    <xf numFmtId="14" fontId="0" fillId="4" borderId="0" xfId="0" applyNumberFormat="1" applyFill="1"/>
    <xf numFmtId="0" fontId="1" fillId="2" borderId="0" xfId="0" applyFont="1" applyFill="1"/>
    <xf numFmtId="14" fontId="0" fillId="2" borderId="0" xfId="0" applyNumberFormat="1" applyFill="1"/>
    <xf numFmtId="0" fontId="0" fillId="2" borderId="0" xfId="0" applyFill="1" applyAlignment="1">
      <alignment horizontal="center"/>
    </xf>
    <xf numFmtId="14" fontId="0" fillId="2" borderId="0" xfId="0" applyNumberFormat="1" applyFill="1" applyAlignment="1">
      <alignment horizontal="left"/>
    </xf>
    <xf numFmtId="0" fontId="4" fillId="3" borderId="1" xfId="0" applyFont="1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0" xfId="0" applyFill="1"/>
    <xf numFmtId="0" fontId="0" fillId="3" borderId="5" xfId="0" applyFill="1" applyBorder="1"/>
    <xf numFmtId="164" fontId="0" fillId="3" borderId="9" xfId="0" applyNumberFormat="1" applyFill="1" applyBorder="1" applyAlignment="1">
      <alignment horizontal="center"/>
    </xf>
    <xf numFmtId="164" fontId="5" fillId="3" borderId="10" xfId="0" applyNumberFormat="1" applyFont="1" applyFill="1" applyBorder="1" applyAlignment="1">
      <alignment horizontal="center"/>
    </xf>
    <xf numFmtId="164" fontId="0" fillId="3" borderId="10" xfId="0" applyNumberFormat="1" applyFill="1" applyBorder="1" applyAlignment="1">
      <alignment horizontal="center"/>
    </xf>
    <xf numFmtId="164" fontId="0" fillId="3" borderId="0" xfId="0" applyNumberFormat="1" applyFill="1"/>
    <xf numFmtId="0" fontId="4" fillId="3" borderId="4" xfId="0" applyFont="1" applyFill="1" applyBorder="1"/>
    <xf numFmtId="0" fontId="0" fillId="3" borderId="0" xfId="0" applyFill="1" applyAlignment="1">
      <alignment horizontal="center"/>
    </xf>
    <xf numFmtId="10" fontId="0" fillId="3" borderId="7" xfId="0" applyNumberFormat="1" applyFill="1" applyBorder="1" applyAlignment="1">
      <alignment horizontal="center" wrapText="1"/>
    </xf>
    <xf numFmtId="10" fontId="0" fillId="3" borderId="0" xfId="0" applyNumberFormat="1" applyFill="1" applyAlignment="1">
      <alignment horizontal="center" wrapText="1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164" fontId="5" fillId="3" borderId="12" xfId="0" applyNumberFormat="1" applyFont="1" applyFill="1" applyBorder="1" applyAlignment="1">
      <alignment horizontal="center"/>
    </xf>
    <xf numFmtId="164" fontId="5" fillId="3" borderId="13" xfId="0" applyNumberFormat="1" applyFont="1" applyFill="1" applyBorder="1" applyAlignment="1">
      <alignment horizontal="center"/>
    </xf>
    <xf numFmtId="0" fontId="0" fillId="3" borderId="7" xfId="0" applyFill="1" applyBorder="1"/>
    <xf numFmtId="0" fontId="0" fillId="3" borderId="7" xfId="0" applyFill="1" applyBorder="1" applyAlignment="1">
      <alignment horizontal="center"/>
    </xf>
    <xf numFmtId="0" fontId="0" fillId="3" borderId="8" xfId="0" applyFill="1" applyBorder="1"/>
    <xf numFmtId="0" fontId="6" fillId="2" borderId="1" xfId="0" applyFont="1" applyFill="1" applyBorder="1"/>
    <xf numFmtId="0" fontId="7" fillId="2" borderId="2" xfId="0" applyFont="1" applyFill="1" applyBorder="1"/>
    <xf numFmtId="0" fontId="7" fillId="2" borderId="3" xfId="0" applyFont="1" applyFill="1" applyBorder="1"/>
    <xf numFmtId="0" fontId="6" fillId="2" borderId="4" xfId="0" applyFont="1" applyFill="1" applyBorder="1"/>
    <xf numFmtId="0" fontId="7" fillId="2" borderId="0" xfId="0" applyFont="1" applyFill="1"/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5" xfId="0" applyFont="1" applyFill="1" applyBorder="1"/>
    <xf numFmtId="164" fontId="7" fillId="2" borderId="0" xfId="0" applyNumberFormat="1" applyFont="1" applyFill="1"/>
    <xf numFmtId="10" fontId="7" fillId="2" borderId="7" xfId="0" applyNumberFormat="1" applyFont="1" applyFill="1" applyBorder="1" applyAlignment="1">
      <alignment horizontal="center" vertical="center" wrapText="1"/>
    </xf>
    <xf numFmtId="164" fontId="7" fillId="2" borderId="9" xfId="0" applyNumberFormat="1" applyFont="1" applyFill="1" applyBorder="1" applyAlignment="1">
      <alignment horizontal="center"/>
    </xf>
    <xf numFmtId="164" fontId="7" fillId="2" borderId="10" xfId="0" applyNumberFormat="1" applyFont="1" applyFill="1" applyBorder="1" applyAlignment="1">
      <alignment horizontal="center"/>
    </xf>
    <xf numFmtId="10" fontId="7" fillId="2" borderId="0" xfId="0" applyNumberFormat="1" applyFont="1" applyFill="1" applyAlignment="1">
      <alignment horizontal="center" wrapText="1"/>
    </xf>
    <xf numFmtId="164" fontId="7" fillId="2" borderId="14" xfId="0" applyNumberFormat="1" applyFont="1" applyFill="1" applyBorder="1" applyAlignment="1">
      <alignment horizontal="center"/>
    </xf>
    <xf numFmtId="164" fontId="7" fillId="2" borderId="15" xfId="0" applyNumberFormat="1" applyFont="1" applyFill="1" applyBorder="1" applyAlignment="1">
      <alignment horizontal="center"/>
    </xf>
    <xf numFmtId="0" fontId="7" fillId="2" borderId="8" xfId="0" applyFont="1" applyFill="1" applyBorder="1"/>
    <xf numFmtId="0" fontId="0" fillId="5" borderId="14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164" fontId="8" fillId="6" borderId="14" xfId="0" applyNumberFormat="1" applyFont="1" applyFill="1" applyBorder="1" applyAlignment="1">
      <alignment horizontal="center" vertical="center"/>
    </xf>
    <xf numFmtId="164" fontId="8" fillId="6" borderId="15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/>
    <xf numFmtId="164" fontId="0" fillId="0" borderId="17" xfId="0" applyNumberFormat="1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2" fontId="0" fillId="0" borderId="17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1123951</xdr:colOff>
      <xdr:row>47</xdr:row>
      <xdr:rowOff>38100</xdr:rowOff>
    </xdr:from>
    <xdr:to>
      <xdr:col>2</xdr:col>
      <xdr:colOff>743492</xdr:colOff>
      <xdr:row>51</xdr:row>
      <xdr:rowOff>125610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E9806D0-BA22-44FE-971F-A31ED3112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20312908">
          <a:off x="1228726" y="8686800"/>
          <a:ext cx="1000666" cy="9257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1123951</xdr:colOff>
      <xdr:row>47</xdr:row>
      <xdr:rowOff>38100</xdr:rowOff>
    </xdr:from>
    <xdr:to>
      <xdr:col>2</xdr:col>
      <xdr:colOff>743492</xdr:colOff>
      <xdr:row>51</xdr:row>
      <xdr:rowOff>125610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059144C-2249-4C00-B3C2-8B3F6CA9F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20312908">
          <a:off x="1228726" y="8686800"/>
          <a:ext cx="1000666" cy="9257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5eb42820e6b29cbb/Formaci&#243;n/Hedima/FP%20Seguros/M&#243;dulo%209/Pract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cipal"/>
      <sheetName val="Bases"/>
      <sheetName val="IRPF y SS"/>
      <sheetName val="Cotizaciones empresa"/>
    </sheetNames>
    <sheetDataSet>
      <sheetData sheetId="0">
        <row r="2">
          <cell r="F2">
            <v>1289.8</v>
          </cell>
        </row>
        <row r="4">
          <cell r="A4">
            <v>311</v>
          </cell>
          <cell r="D4" t="str">
            <v>Sanchez Iturrioz, Maria del Pilar</v>
          </cell>
        </row>
        <row r="5">
          <cell r="A5">
            <v>357</v>
          </cell>
          <cell r="D5" t="str">
            <v>Bustinza Fernandez, Maria Dolores</v>
          </cell>
        </row>
        <row r="9">
          <cell r="A9">
            <v>377</v>
          </cell>
          <cell r="D9" t="str">
            <v>Ontario Maroto, Claudia</v>
          </cell>
        </row>
      </sheetData>
      <sheetData sheetId="1" refreshError="1"/>
      <sheetData sheetId="2" refreshError="1"/>
      <sheetData sheetId="3">
        <row r="5">
          <cell r="T5">
            <v>72.515422222222227</v>
          </cell>
          <cell r="U5">
            <v>304.39279999999997</v>
          </cell>
          <cell r="V5">
            <v>7.9107733333333332</v>
          </cell>
          <cell r="W5">
            <v>6.7642844444444439</v>
          </cell>
          <cell r="Y5">
            <v>2.6369244444444444</v>
          </cell>
        </row>
        <row r="9">
          <cell r="T9">
            <v>77.305176666666668</v>
          </cell>
          <cell r="U9">
            <v>292.68484000000001</v>
          </cell>
          <cell r="V9">
            <v>8.4332920000000016</v>
          </cell>
          <cell r="W9">
            <v>39.024645333333332</v>
          </cell>
          <cell r="Y9">
            <v>2.8110973333333336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AEEF1-C413-4AA7-ACE6-B361E46986AE}">
  <dimension ref="B3:R50"/>
  <sheetViews>
    <sheetView showGridLines="0" tabSelected="1" topLeftCell="A22" zoomScaleNormal="100" workbookViewId="0">
      <selection activeCell="N34" sqref="N34"/>
    </sheetView>
  </sheetViews>
  <sheetFormatPr baseColWidth="10" defaultRowHeight="15" x14ac:dyDescent="0.25"/>
  <cols>
    <col min="1" max="1" width="1.5703125" customWidth="1"/>
    <col min="2" max="2" width="20.7109375" customWidth="1"/>
    <col min="4" max="4" width="2.85546875" customWidth="1"/>
    <col min="5" max="5" width="16.85546875" customWidth="1"/>
    <col min="6" max="6" width="3.28515625" customWidth="1"/>
    <col min="7" max="7" width="10" customWidth="1"/>
    <col min="9" max="9" width="13.140625" customWidth="1"/>
    <col min="10" max="10" width="6" customWidth="1"/>
    <col min="11" max="11" width="3.140625" customWidth="1"/>
    <col min="17" max="17" width="0" hidden="1" customWidth="1"/>
    <col min="18" max="18" width="11.42578125" style="1" hidden="1" customWidth="1"/>
    <col min="19" max="19" width="0" hidden="1" customWidth="1"/>
  </cols>
  <sheetData>
    <row r="3" spans="2:18" x14ac:dyDescent="0.25">
      <c r="R3" s="1">
        <v>44562</v>
      </c>
    </row>
    <row r="4" spans="2:18" x14ac:dyDescent="0.25">
      <c r="R4" s="1">
        <v>44592</v>
      </c>
    </row>
    <row r="5" spans="2:18" ht="6" customHeight="1" x14ac:dyDescent="0.25">
      <c r="R5" s="1">
        <v>44564</v>
      </c>
    </row>
    <row r="6" spans="2:18" ht="15.75" x14ac:dyDescent="0.25">
      <c r="B6" s="2" t="s">
        <v>0</v>
      </c>
      <c r="C6" s="3" t="str">
        <f>[1]Principal!$D$4</f>
        <v>Sanchez Iturrioz, Maria del Pilar</v>
      </c>
      <c r="D6" s="3"/>
      <c r="E6" s="4"/>
      <c r="G6" s="5" t="s">
        <v>1</v>
      </c>
      <c r="H6" s="6" t="s">
        <v>2</v>
      </c>
      <c r="I6" s="6"/>
      <c r="J6" s="7"/>
      <c r="R6" s="1">
        <v>44567</v>
      </c>
    </row>
    <row r="7" spans="2:18" ht="15.75" x14ac:dyDescent="0.25">
      <c r="B7" s="8" t="s">
        <v>3</v>
      </c>
      <c r="C7" s="9">
        <f>[1]Principal!$A$4</f>
        <v>311</v>
      </c>
      <c r="D7" s="10"/>
      <c r="E7" s="11"/>
      <c r="G7" s="12" t="s">
        <v>4</v>
      </c>
      <c r="H7" s="13" t="s">
        <v>5</v>
      </c>
      <c r="I7" s="13"/>
      <c r="J7" s="14"/>
    </row>
    <row r="8" spans="2:18" ht="15.75" x14ac:dyDescent="0.25">
      <c r="B8" s="8" t="s">
        <v>6</v>
      </c>
      <c r="C8" s="10" t="s">
        <v>7</v>
      </c>
      <c r="D8" s="10"/>
      <c r="E8" s="11"/>
      <c r="G8" s="12"/>
      <c r="H8" s="13" t="s">
        <v>8</v>
      </c>
      <c r="I8" s="13"/>
      <c r="J8" s="14"/>
    </row>
    <row r="9" spans="2:18" ht="15.75" x14ac:dyDescent="0.25">
      <c r="B9" s="8" t="s">
        <v>9</v>
      </c>
      <c r="C9" s="10"/>
      <c r="D9" s="10"/>
      <c r="E9" s="11"/>
      <c r="G9" s="12" t="s">
        <v>10</v>
      </c>
      <c r="H9" s="13" t="s">
        <v>11</v>
      </c>
      <c r="I9" s="13"/>
      <c r="J9" s="14"/>
    </row>
    <row r="10" spans="2:18" ht="15.75" x14ac:dyDescent="0.25">
      <c r="B10" s="15" t="s">
        <v>12</v>
      </c>
      <c r="C10" s="16" t="s">
        <v>13</v>
      </c>
      <c r="D10" s="16"/>
      <c r="E10" s="17"/>
      <c r="G10" s="18" t="s">
        <v>14</v>
      </c>
      <c r="H10" s="19" t="s">
        <v>15</v>
      </c>
      <c r="I10" s="19"/>
      <c r="J10" s="20"/>
    </row>
    <row r="11" spans="2:18" s="24" customFormat="1" ht="9.75" customHeight="1" x14ac:dyDescent="0.25">
      <c r="B11" s="21"/>
      <c r="C11" s="22"/>
      <c r="D11" s="22"/>
      <c r="E11" s="23"/>
      <c r="G11" s="21"/>
      <c r="H11" s="22"/>
      <c r="I11" s="22"/>
      <c r="J11" s="22"/>
      <c r="R11" s="25"/>
    </row>
    <row r="12" spans="2:18" ht="15.75" customHeight="1" x14ac:dyDescent="0.25">
      <c r="B12" s="26" t="s">
        <v>16</v>
      </c>
      <c r="C12" s="27">
        <v>44743</v>
      </c>
      <c r="D12" s="28" t="s">
        <v>17</v>
      </c>
      <c r="E12" s="29">
        <v>44773</v>
      </c>
      <c r="F12" s="26"/>
      <c r="G12" s="26"/>
      <c r="H12" s="26"/>
      <c r="I12" s="26" t="s">
        <v>18</v>
      </c>
      <c r="J12" s="26">
        <f>NETWORKDAYS(C12,E12,R5:R6)</f>
        <v>21</v>
      </c>
    </row>
    <row r="13" spans="2:18" ht="9.75" customHeight="1" x14ac:dyDescent="0.25"/>
    <row r="14" spans="2:18" x14ac:dyDescent="0.25">
      <c r="B14" s="30" t="s">
        <v>19</v>
      </c>
      <c r="C14" s="31"/>
      <c r="D14" s="31"/>
      <c r="E14" s="31"/>
      <c r="F14" s="31"/>
      <c r="G14" s="31"/>
      <c r="H14" s="31"/>
      <c r="I14" s="31"/>
      <c r="J14" s="32"/>
    </row>
    <row r="15" spans="2:18" x14ac:dyDescent="0.25">
      <c r="B15" s="12" t="s">
        <v>20</v>
      </c>
      <c r="C15" s="33"/>
      <c r="D15" s="33"/>
      <c r="E15" s="33"/>
      <c r="F15" s="33"/>
      <c r="G15" s="33"/>
      <c r="H15" s="33"/>
      <c r="I15" s="33"/>
      <c r="J15" s="34"/>
    </row>
    <row r="16" spans="2:18" ht="15.75" thickBot="1" x14ac:dyDescent="0.3">
      <c r="B16" s="12" t="s">
        <v>21</v>
      </c>
      <c r="C16" s="33" t="s">
        <v>22</v>
      </c>
      <c r="D16" s="33"/>
      <c r="E16" s="33"/>
      <c r="F16" s="33"/>
      <c r="G16" s="33"/>
      <c r="H16" s="35"/>
      <c r="I16" s="35"/>
      <c r="J16" s="34"/>
    </row>
    <row r="17" spans="2:10" ht="16.5" thickBot="1" x14ac:dyDescent="0.3">
      <c r="B17" s="12" t="s">
        <v>23</v>
      </c>
      <c r="C17" s="33" t="s">
        <v>22</v>
      </c>
      <c r="D17" s="33"/>
      <c r="E17" s="33"/>
      <c r="F17" s="33"/>
      <c r="G17" s="33"/>
      <c r="H17" s="36"/>
      <c r="I17" s="36"/>
      <c r="J17" s="34"/>
    </row>
    <row r="18" spans="2:10" ht="15.75" thickBot="1" x14ac:dyDescent="0.3">
      <c r="B18" s="12" t="s">
        <v>24</v>
      </c>
      <c r="C18" s="33" t="s">
        <v>25</v>
      </c>
      <c r="D18" s="33"/>
      <c r="E18" s="33"/>
      <c r="F18" s="33"/>
      <c r="G18" s="33"/>
      <c r="H18" s="37"/>
      <c r="I18" s="37"/>
      <c r="J18" s="34"/>
    </row>
    <row r="19" spans="2:10" ht="15.75" thickBot="1" x14ac:dyDescent="0.3">
      <c r="B19" s="12" t="s">
        <v>26</v>
      </c>
      <c r="C19" s="33" t="s">
        <v>25</v>
      </c>
      <c r="D19" s="33"/>
      <c r="E19" s="33"/>
      <c r="F19" s="33"/>
      <c r="G19" s="33"/>
      <c r="H19" s="37"/>
      <c r="I19" s="37"/>
      <c r="J19" s="34"/>
    </row>
    <row r="20" spans="2:10" ht="15.75" thickBot="1" x14ac:dyDescent="0.3">
      <c r="B20" s="12" t="s">
        <v>27</v>
      </c>
      <c r="C20" s="33" t="s">
        <v>25</v>
      </c>
      <c r="D20" s="33"/>
      <c r="E20" s="33"/>
      <c r="F20" s="33"/>
      <c r="G20" s="33"/>
      <c r="H20" s="37"/>
      <c r="I20" s="37"/>
      <c r="J20" s="34"/>
    </row>
    <row r="21" spans="2:10" ht="15.75" thickBot="1" x14ac:dyDescent="0.3">
      <c r="B21" s="12" t="s">
        <v>28</v>
      </c>
      <c r="C21" s="33" t="s">
        <v>29</v>
      </c>
      <c r="D21" s="33"/>
      <c r="E21" s="33"/>
      <c r="F21" s="33"/>
      <c r="G21" s="33"/>
      <c r="H21" s="37"/>
      <c r="I21" s="37"/>
      <c r="J21" s="34"/>
    </row>
    <row r="22" spans="2:10" x14ac:dyDescent="0.25">
      <c r="B22" s="12" t="s">
        <v>30</v>
      </c>
      <c r="C22" s="33"/>
      <c r="D22" s="33"/>
      <c r="E22" s="33"/>
      <c r="F22" s="33"/>
      <c r="G22" s="33"/>
      <c r="H22" s="38"/>
      <c r="I22" s="38"/>
      <c r="J22" s="34"/>
    </row>
    <row r="23" spans="2:10" ht="15.75" thickBot="1" x14ac:dyDescent="0.3">
      <c r="B23" s="12" t="s">
        <v>31</v>
      </c>
      <c r="C23" s="33" t="s">
        <v>22</v>
      </c>
      <c r="D23" s="33"/>
      <c r="E23" s="33"/>
      <c r="F23" s="33"/>
      <c r="G23" s="33"/>
      <c r="H23" s="35"/>
      <c r="I23" s="35"/>
      <c r="J23" s="34"/>
    </row>
    <row r="24" spans="2:10" ht="15.75" thickBot="1" x14ac:dyDescent="0.3">
      <c r="B24" s="12" t="s">
        <v>32</v>
      </c>
      <c r="C24" s="33" t="s">
        <v>22</v>
      </c>
      <c r="D24" s="33"/>
      <c r="E24" s="33"/>
      <c r="F24" s="33"/>
      <c r="G24" s="33"/>
      <c r="H24" s="37"/>
      <c r="I24" s="37"/>
      <c r="J24" s="34"/>
    </row>
    <row r="25" spans="2:10" ht="15.75" thickBot="1" x14ac:dyDescent="0.3">
      <c r="B25" s="12" t="s">
        <v>33</v>
      </c>
      <c r="C25" s="33" t="s">
        <v>22</v>
      </c>
      <c r="D25" s="33"/>
      <c r="E25" s="33"/>
      <c r="F25" s="33"/>
      <c r="G25" s="33"/>
      <c r="H25" s="37"/>
      <c r="I25" s="37"/>
      <c r="J25" s="34"/>
    </row>
    <row r="26" spans="2:10" x14ac:dyDescent="0.25">
      <c r="B26" s="39" t="s">
        <v>34</v>
      </c>
      <c r="C26" s="33"/>
      <c r="D26" s="33"/>
      <c r="E26" s="33"/>
      <c r="F26" s="33"/>
      <c r="G26" s="33"/>
      <c r="H26" s="31"/>
      <c r="I26" s="31"/>
      <c r="J26" s="34"/>
    </row>
    <row r="27" spans="2:10" x14ac:dyDescent="0.25">
      <c r="B27" s="12" t="s">
        <v>35</v>
      </c>
      <c r="C27" s="33"/>
      <c r="D27" s="33"/>
      <c r="E27" s="33"/>
      <c r="F27" s="33"/>
      <c r="G27" s="40" t="s">
        <v>36</v>
      </c>
      <c r="H27" s="33"/>
      <c r="I27" s="33"/>
      <c r="J27" s="34"/>
    </row>
    <row r="28" spans="2:10" ht="15.75" thickBot="1" x14ac:dyDescent="0.3">
      <c r="B28" s="12" t="s">
        <v>37</v>
      </c>
      <c r="C28" s="33" t="s">
        <v>22</v>
      </c>
      <c r="D28" s="33"/>
      <c r="E28" s="33"/>
      <c r="F28" s="33"/>
      <c r="G28" s="41">
        <v>4.7E-2</v>
      </c>
      <c r="H28" s="35"/>
      <c r="I28" s="35"/>
      <c r="J28" s="34"/>
    </row>
    <row r="29" spans="2:10" ht="15.75" thickBot="1" x14ac:dyDescent="0.3">
      <c r="B29" s="12" t="s">
        <v>38</v>
      </c>
      <c r="C29" s="33" t="s">
        <v>22</v>
      </c>
      <c r="D29" s="33"/>
      <c r="E29" s="33"/>
      <c r="F29" s="33"/>
      <c r="G29" s="41">
        <v>1.55E-2</v>
      </c>
      <c r="H29" s="37"/>
      <c r="I29" s="37"/>
      <c r="J29" s="34"/>
    </row>
    <row r="30" spans="2:10" ht="15.75" thickBot="1" x14ac:dyDescent="0.3">
      <c r="B30" s="12" t="s">
        <v>39</v>
      </c>
      <c r="C30" s="33" t="s">
        <v>22</v>
      </c>
      <c r="D30" s="33"/>
      <c r="E30" s="33"/>
      <c r="F30" s="33"/>
      <c r="G30" s="41">
        <v>1E-3</v>
      </c>
      <c r="H30" s="37"/>
      <c r="I30" s="37"/>
      <c r="J30" s="34"/>
    </row>
    <row r="31" spans="2:10" ht="15.75" thickBot="1" x14ac:dyDescent="0.3">
      <c r="B31" s="12" t="s">
        <v>40</v>
      </c>
      <c r="C31" s="33" t="s">
        <v>22</v>
      </c>
      <c r="D31" s="33"/>
      <c r="E31" s="33"/>
      <c r="F31" s="33"/>
      <c r="G31" s="41">
        <v>4.7E-2</v>
      </c>
      <c r="H31" s="37"/>
      <c r="I31" s="37"/>
      <c r="J31" s="34"/>
    </row>
    <row r="32" spans="2:10" ht="16.5" thickBot="1" x14ac:dyDescent="0.3">
      <c r="B32" s="12" t="s">
        <v>41</v>
      </c>
      <c r="C32" s="33" t="s">
        <v>22</v>
      </c>
      <c r="D32" s="33"/>
      <c r="E32" s="33"/>
      <c r="F32" s="33"/>
      <c r="G32" s="42"/>
      <c r="H32" s="36">
        <f>SUM(H28:I31)</f>
        <v>0</v>
      </c>
      <c r="I32" s="36"/>
      <c r="J32" s="34"/>
    </row>
    <row r="33" spans="2:10" ht="15.75" thickBot="1" x14ac:dyDescent="0.3">
      <c r="B33" s="12" t="s">
        <v>42</v>
      </c>
      <c r="C33" s="33" t="s">
        <v>22</v>
      </c>
      <c r="D33" s="33"/>
      <c r="E33" s="33"/>
      <c r="F33" s="33"/>
      <c r="G33" s="42"/>
      <c r="H33" s="37"/>
      <c r="I33" s="37"/>
      <c r="J33" s="34"/>
    </row>
    <row r="34" spans="2:10" ht="15.75" thickBot="1" x14ac:dyDescent="0.3">
      <c r="B34" s="12" t="s">
        <v>43</v>
      </c>
      <c r="C34" s="33" t="s">
        <v>22</v>
      </c>
      <c r="D34" s="33"/>
      <c r="E34" s="33"/>
      <c r="F34" s="33"/>
      <c r="G34" s="42"/>
      <c r="H34" s="43"/>
      <c r="I34" s="43"/>
      <c r="J34" s="34"/>
    </row>
    <row r="35" spans="2:10" ht="15.75" thickBot="1" x14ac:dyDescent="0.3">
      <c r="B35" s="12" t="s">
        <v>44</v>
      </c>
      <c r="C35" s="33" t="s">
        <v>22</v>
      </c>
      <c r="D35" s="33"/>
      <c r="E35" s="33"/>
      <c r="F35" s="33"/>
      <c r="G35" s="42"/>
      <c r="H35" s="43"/>
      <c r="I35" s="43"/>
      <c r="J35" s="34"/>
    </row>
    <row r="36" spans="2:10" x14ac:dyDescent="0.25">
      <c r="B36" s="12" t="s">
        <v>45</v>
      </c>
      <c r="C36" s="33" t="s">
        <v>22</v>
      </c>
      <c r="D36" s="33"/>
      <c r="E36" s="33"/>
      <c r="F36" s="33"/>
      <c r="G36" s="42"/>
      <c r="H36" s="44"/>
      <c r="I36" s="44"/>
      <c r="J36" s="34"/>
    </row>
    <row r="37" spans="2:10" ht="15.75" x14ac:dyDescent="0.25">
      <c r="B37" s="12" t="s">
        <v>46</v>
      </c>
      <c r="C37" s="33" t="s">
        <v>22</v>
      </c>
      <c r="D37" s="33"/>
      <c r="E37" s="33"/>
      <c r="F37" s="33"/>
      <c r="G37" s="42"/>
      <c r="H37" s="45"/>
      <c r="I37" s="46"/>
      <c r="J37" s="34"/>
    </row>
    <row r="38" spans="2:10" x14ac:dyDescent="0.25">
      <c r="B38" s="18"/>
      <c r="C38" s="47"/>
      <c r="D38" s="47"/>
      <c r="E38" s="47"/>
      <c r="F38" s="47"/>
      <c r="G38" s="41"/>
      <c r="H38" s="48"/>
      <c r="I38" s="48"/>
      <c r="J38" s="49"/>
    </row>
    <row r="40" spans="2:10" ht="12" customHeight="1" x14ac:dyDescent="0.25">
      <c r="B40" s="50" t="s">
        <v>47</v>
      </c>
      <c r="C40" s="51"/>
      <c r="D40" s="51"/>
      <c r="E40" s="51"/>
      <c r="F40" s="51"/>
      <c r="G40" s="51"/>
      <c r="H40" s="51"/>
      <c r="I40" s="51"/>
      <c r="J40" s="52"/>
    </row>
    <row r="41" spans="2:10" ht="12" customHeight="1" x14ac:dyDescent="0.25">
      <c r="B41" s="53"/>
      <c r="C41" s="54"/>
      <c r="D41" s="54"/>
      <c r="E41" s="55" t="s">
        <v>48</v>
      </c>
      <c r="F41" s="54"/>
      <c r="G41" s="56" t="s">
        <v>36</v>
      </c>
      <c r="H41" s="57" t="s">
        <v>49</v>
      </c>
      <c r="I41" s="57"/>
      <c r="J41" s="58"/>
    </row>
    <row r="42" spans="2:10" ht="12" customHeight="1" thickBot="1" x14ac:dyDescent="0.3">
      <c r="B42" s="53" t="s">
        <v>37</v>
      </c>
      <c r="C42" s="54" t="s">
        <v>22</v>
      </c>
      <c r="D42" s="54"/>
      <c r="E42" s="59"/>
      <c r="F42" s="54"/>
      <c r="G42" s="60">
        <v>0.23599999999999999</v>
      </c>
      <c r="H42" s="61"/>
      <c r="I42" s="61"/>
      <c r="J42" s="58"/>
    </row>
    <row r="43" spans="2:10" ht="12" customHeight="1" thickBot="1" x14ac:dyDescent="0.3">
      <c r="B43" s="53" t="s">
        <v>38</v>
      </c>
      <c r="C43" s="54" t="s">
        <v>22</v>
      </c>
      <c r="D43" s="54"/>
      <c r="E43" s="59"/>
      <c r="F43" s="54"/>
      <c r="G43" s="60">
        <v>5.5E-2</v>
      </c>
      <c r="H43" s="62"/>
      <c r="I43" s="62"/>
      <c r="J43" s="58"/>
    </row>
    <row r="44" spans="2:10" ht="12" customHeight="1" thickBot="1" x14ac:dyDescent="0.3">
      <c r="B44" s="53" t="s">
        <v>50</v>
      </c>
      <c r="C44" s="54" t="s">
        <v>22</v>
      </c>
      <c r="D44" s="54"/>
      <c r="E44" s="59"/>
      <c r="F44" s="54"/>
      <c r="G44" s="60">
        <v>2E-3</v>
      </c>
      <c r="H44" s="62"/>
      <c r="I44" s="62"/>
      <c r="J44" s="58"/>
    </row>
    <row r="45" spans="2:10" ht="12" customHeight="1" thickBot="1" x14ac:dyDescent="0.3">
      <c r="B45" s="53" t="s">
        <v>39</v>
      </c>
      <c r="C45" s="54" t="s">
        <v>22</v>
      </c>
      <c r="D45" s="54"/>
      <c r="E45" s="59"/>
      <c r="F45" s="54"/>
      <c r="G45" s="60">
        <v>6.0000000000000001E-3</v>
      </c>
      <c r="H45" s="62"/>
      <c r="I45" s="62"/>
      <c r="J45" s="58"/>
    </row>
    <row r="46" spans="2:10" ht="12" customHeight="1" thickBot="1" x14ac:dyDescent="0.3">
      <c r="B46" s="53" t="s">
        <v>40</v>
      </c>
      <c r="C46" s="54" t="s">
        <v>22</v>
      </c>
      <c r="D46" s="54"/>
      <c r="E46" s="59"/>
      <c r="F46" s="54"/>
      <c r="G46" s="60">
        <v>0.23599999999999999</v>
      </c>
      <c r="H46" s="62"/>
      <c r="I46" s="62"/>
      <c r="J46" s="58"/>
    </row>
    <row r="47" spans="2:10" ht="12" customHeight="1" thickBot="1" x14ac:dyDescent="0.3">
      <c r="B47" s="53" t="s">
        <v>51</v>
      </c>
      <c r="C47" s="54" t="s">
        <v>22</v>
      </c>
      <c r="D47" s="54"/>
      <c r="E47" s="54" t="s">
        <v>22</v>
      </c>
      <c r="F47" s="54" t="s">
        <v>22</v>
      </c>
      <c r="G47" s="63"/>
      <c r="H47" s="64">
        <f>SUM(H42:I46)</f>
        <v>0</v>
      </c>
      <c r="I47" s="65"/>
      <c r="J47" s="66"/>
    </row>
    <row r="48" spans="2:10" ht="15.75" thickBot="1" x14ac:dyDescent="0.3"/>
    <row r="49" spans="8:9" ht="15.75" thickBot="1" x14ac:dyDescent="0.3">
      <c r="H49" s="67" t="s">
        <v>52</v>
      </c>
      <c r="I49" s="68"/>
    </row>
    <row r="50" spans="8:9" ht="19.5" thickBot="1" x14ac:dyDescent="0.3">
      <c r="H50" s="69">
        <f>H16+H17-H37</f>
        <v>0</v>
      </c>
      <c r="I50" s="70"/>
    </row>
  </sheetData>
  <mergeCells count="29">
    <mergeCell ref="H45:I45"/>
    <mergeCell ref="H46:I46"/>
    <mergeCell ref="H47:I47"/>
    <mergeCell ref="H49:I49"/>
    <mergeCell ref="H50:I50"/>
    <mergeCell ref="H37:I37"/>
    <mergeCell ref="H38:I38"/>
    <mergeCell ref="H41:I41"/>
    <mergeCell ref="H42:I42"/>
    <mergeCell ref="H43:I43"/>
    <mergeCell ref="H44:I44"/>
    <mergeCell ref="H31:I31"/>
    <mergeCell ref="H32:I32"/>
    <mergeCell ref="H33:I33"/>
    <mergeCell ref="H34:I34"/>
    <mergeCell ref="H35:I35"/>
    <mergeCell ref="H36:I36"/>
    <mergeCell ref="H23:I23"/>
    <mergeCell ref="H24:I24"/>
    <mergeCell ref="H25:I25"/>
    <mergeCell ref="H28:I28"/>
    <mergeCell ref="H29:I29"/>
    <mergeCell ref="H30:I30"/>
    <mergeCell ref="H16:I16"/>
    <mergeCell ref="H17:I17"/>
    <mergeCell ref="H18:I18"/>
    <mergeCell ref="H19:I19"/>
    <mergeCell ref="H20:I20"/>
    <mergeCell ref="H21:I21"/>
  </mergeCells>
  <pageMargins left="0.23622047244094491" right="0.23622047244094491" top="0.19685039370078741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04E46-27CB-4B42-A710-16260E03C40A}">
  <dimension ref="B3:R50"/>
  <sheetViews>
    <sheetView showGridLines="0" showRowColHeaders="0" topLeftCell="A22" zoomScaleNormal="100" workbookViewId="0">
      <selection activeCell="H32" sqref="H32:I32"/>
    </sheetView>
  </sheetViews>
  <sheetFormatPr baseColWidth="10" defaultRowHeight="15" x14ac:dyDescent="0.25"/>
  <cols>
    <col min="1" max="1" width="1.5703125" customWidth="1"/>
    <col min="2" max="2" width="20.7109375" customWidth="1"/>
    <col min="4" max="4" width="2.85546875" customWidth="1"/>
    <col min="5" max="5" width="16.85546875" customWidth="1"/>
    <col min="6" max="6" width="3.28515625" customWidth="1"/>
    <col min="7" max="7" width="10" customWidth="1"/>
    <col min="9" max="9" width="13.140625" customWidth="1"/>
    <col min="10" max="10" width="6" customWidth="1"/>
    <col min="11" max="11" width="3.140625" customWidth="1"/>
    <col min="17" max="17" width="0" hidden="1" customWidth="1"/>
    <col min="18" max="18" width="11.42578125" style="1" hidden="1" customWidth="1"/>
    <col min="19" max="19" width="0" hidden="1" customWidth="1"/>
  </cols>
  <sheetData>
    <row r="3" spans="2:18" x14ac:dyDescent="0.25">
      <c r="R3" s="1">
        <v>44562</v>
      </c>
    </row>
    <row r="4" spans="2:18" x14ac:dyDescent="0.25">
      <c r="R4" s="1">
        <v>44592</v>
      </c>
    </row>
    <row r="5" spans="2:18" ht="6" customHeight="1" x14ac:dyDescent="0.25">
      <c r="R5" s="1">
        <v>44564</v>
      </c>
    </row>
    <row r="6" spans="2:18" ht="15.75" x14ac:dyDescent="0.25">
      <c r="B6" s="2" t="s">
        <v>0</v>
      </c>
      <c r="C6" s="3" t="str">
        <f>[1]Principal!$D$5</f>
        <v>Bustinza Fernandez, Maria Dolores</v>
      </c>
      <c r="D6" s="3"/>
      <c r="E6" s="4"/>
      <c r="G6" s="5" t="s">
        <v>1</v>
      </c>
      <c r="H6" s="6" t="s">
        <v>2</v>
      </c>
      <c r="I6" s="6"/>
      <c r="J6" s="7"/>
      <c r="R6" s="1">
        <v>44567</v>
      </c>
    </row>
    <row r="7" spans="2:18" ht="15.75" x14ac:dyDescent="0.25">
      <c r="B7" s="8" t="s">
        <v>3</v>
      </c>
      <c r="C7" s="9">
        <f>[1]Principal!$A$5</f>
        <v>357</v>
      </c>
      <c r="D7" s="10"/>
      <c r="E7" s="11"/>
      <c r="G7" s="12" t="s">
        <v>4</v>
      </c>
      <c r="H7" s="13" t="s">
        <v>5</v>
      </c>
      <c r="I7" s="13"/>
      <c r="J7" s="14"/>
    </row>
    <row r="8" spans="2:18" ht="15.75" x14ac:dyDescent="0.25">
      <c r="B8" s="8" t="s">
        <v>6</v>
      </c>
      <c r="C8" s="10" t="s">
        <v>53</v>
      </c>
      <c r="D8" s="10"/>
      <c r="E8" s="11"/>
      <c r="G8" s="12"/>
      <c r="H8" s="13" t="s">
        <v>8</v>
      </c>
      <c r="I8" s="13"/>
      <c r="J8" s="14"/>
    </row>
    <row r="9" spans="2:18" ht="15.75" x14ac:dyDescent="0.25">
      <c r="B9" s="8" t="s">
        <v>9</v>
      </c>
      <c r="C9" s="10"/>
      <c r="D9" s="10"/>
      <c r="E9" s="11"/>
      <c r="G9" s="12" t="s">
        <v>10</v>
      </c>
      <c r="H9" s="13" t="s">
        <v>11</v>
      </c>
      <c r="I9" s="13"/>
      <c r="J9" s="14"/>
    </row>
    <row r="10" spans="2:18" ht="15.75" x14ac:dyDescent="0.25">
      <c r="B10" s="15" t="s">
        <v>12</v>
      </c>
      <c r="C10" s="16" t="s">
        <v>54</v>
      </c>
      <c r="D10" s="16"/>
      <c r="E10" s="17"/>
      <c r="G10" s="18" t="s">
        <v>14</v>
      </c>
      <c r="H10" s="19" t="s">
        <v>15</v>
      </c>
      <c r="I10" s="19"/>
      <c r="J10" s="20"/>
    </row>
    <row r="11" spans="2:18" s="24" customFormat="1" ht="9.75" customHeight="1" x14ac:dyDescent="0.25">
      <c r="B11" s="21"/>
      <c r="C11" s="22"/>
      <c r="D11" s="22"/>
      <c r="E11" s="23"/>
      <c r="G11" s="21"/>
      <c r="H11" s="22"/>
      <c r="I11" s="22"/>
      <c r="J11" s="22"/>
      <c r="R11" s="25"/>
    </row>
    <row r="12" spans="2:18" ht="15.75" customHeight="1" x14ac:dyDescent="0.25">
      <c r="B12" s="26" t="s">
        <v>16</v>
      </c>
      <c r="C12" s="27">
        <v>44743</v>
      </c>
      <c r="D12" s="28" t="s">
        <v>17</v>
      </c>
      <c r="E12" s="29">
        <v>44773</v>
      </c>
      <c r="F12" s="26"/>
      <c r="G12" s="26"/>
      <c r="H12" s="26"/>
      <c r="I12" s="26" t="s">
        <v>18</v>
      </c>
      <c r="J12" s="26">
        <f>NETWORKDAYS(C12,E12,R5:R6)</f>
        <v>21</v>
      </c>
    </row>
    <row r="13" spans="2:18" ht="9.75" customHeight="1" x14ac:dyDescent="0.25"/>
    <row r="14" spans="2:18" x14ac:dyDescent="0.25">
      <c r="B14" s="30" t="s">
        <v>19</v>
      </c>
      <c r="C14" s="31"/>
      <c r="D14" s="31"/>
      <c r="E14" s="31"/>
      <c r="F14" s="31"/>
      <c r="G14" s="31"/>
      <c r="H14" s="31"/>
      <c r="I14" s="31"/>
      <c r="J14" s="32"/>
    </row>
    <row r="15" spans="2:18" x14ac:dyDescent="0.25">
      <c r="B15" s="12" t="s">
        <v>20</v>
      </c>
      <c r="C15" s="33"/>
      <c r="D15" s="33"/>
      <c r="E15" s="33"/>
      <c r="F15" s="33"/>
      <c r="G15" s="33"/>
      <c r="H15" s="33"/>
      <c r="I15" s="33"/>
      <c r="J15" s="34"/>
    </row>
    <row r="16" spans="2:18" ht="15.75" thickBot="1" x14ac:dyDescent="0.3">
      <c r="B16" s="12" t="s">
        <v>21</v>
      </c>
      <c r="C16" s="33" t="s">
        <v>22</v>
      </c>
      <c r="D16" s="33"/>
      <c r="E16" s="33"/>
      <c r="F16" s="33"/>
      <c r="G16" s="33"/>
      <c r="H16" s="35"/>
      <c r="I16" s="35"/>
      <c r="J16" s="34"/>
    </row>
    <row r="17" spans="2:10" ht="16.5" thickBot="1" x14ac:dyDescent="0.3">
      <c r="B17" s="12" t="s">
        <v>23</v>
      </c>
      <c r="C17" s="33" t="s">
        <v>22</v>
      </c>
      <c r="D17" s="33"/>
      <c r="E17" s="33"/>
      <c r="F17" s="33"/>
      <c r="G17" s="33"/>
      <c r="H17" s="36"/>
      <c r="I17" s="36"/>
      <c r="J17" s="34"/>
    </row>
    <row r="18" spans="2:10" ht="15.75" thickBot="1" x14ac:dyDescent="0.3">
      <c r="B18" s="12" t="s">
        <v>24</v>
      </c>
      <c r="C18" s="33" t="s">
        <v>25</v>
      </c>
      <c r="D18" s="33"/>
      <c r="E18" s="33"/>
      <c r="F18" s="33"/>
      <c r="G18" s="33"/>
      <c r="H18" s="37"/>
      <c r="I18" s="37"/>
      <c r="J18" s="34"/>
    </row>
    <row r="19" spans="2:10" ht="15.75" thickBot="1" x14ac:dyDescent="0.3">
      <c r="B19" s="12" t="s">
        <v>26</v>
      </c>
      <c r="C19" s="33" t="s">
        <v>25</v>
      </c>
      <c r="D19" s="33"/>
      <c r="E19" s="33"/>
      <c r="F19" s="33"/>
      <c r="G19" s="33"/>
      <c r="H19" s="37"/>
      <c r="I19" s="37"/>
      <c r="J19" s="34"/>
    </row>
    <row r="20" spans="2:10" ht="15.75" thickBot="1" x14ac:dyDescent="0.3">
      <c r="B20" s="12" t="s">
        <v>27</v>
      </c>
      <c r="C20" s="33" t="s">
        <v>25</v>
      </c>
      <c r="D20" s="33"/>
      <c r="E20" s="33"/>
      <c r="F20" s="33"/>
      <c r="G20" s="33"/>
      <c r="H20" s="37"/>
      <c r="I20" s="37"/>
      <c r="J20" s="34"/>
    </row>
    <row r="21" spans="2:10" ht="15.75" thickBot="1" x14ac:dyDescent="0.3">
      <c r="B21" s="12" t="s">
        <v>28</v>
      </c>
      <c r="C21" s="33" t="s">
        <v>29</v>
      </c>
      <c r="D21" s="33"/>
      <c r="E21" s="33"/>
      <c r="F21" s="33"/>
      <c r="G21" s="33"/>
      <c r="H21" s="37"/>
      <c r="I21" s="37"/>
      <c r="J21" s="34"/>
    </row>
    <row r="22" spans="2:10" x14ac:dyDescent="0.25">
      <c r="B22" s="12" t="s">
        <v>30</v>
      </c>
      <c r="C22" s="33"/>
      <c r="D22" s="33"/>
      <c r="E22" s="33"/>
      <c r="F22" s="33"/>
      <c r="G22" s="33"/>
      <c r="H22" s="38"/>
      <c r="I22" s="38"/>
      <c r="J22" s="34"/>
    </row>
    <row r="23" spans="2:10" ht="15.75" thickBot="1" x14ac:dyDescent="0.3">
      <c r="B23" s="12" t="s">
        <v>31</v>
      </c>
      <c r="C23" s="33" t="s">
        <v>22</v>
      </c>
      <c r="D23" s="33"/>
      <c r="E23" s="33"/>
      <c r="F23" s="33"/>
      <c r="G23" s="33"/>
      <c r="H23" s="35"/>
      <c r="I23" s="35"/>
      <c r="J23" s="34"/>
    </row>
    <row r="24" spans="2:10" ht="15.75" thickBot="1" x14ac:dyDescent="0.3">
      <c r="B24" s="12" t="s">
        <v>32</v>
      </c>
      <c r="C24" s="33" t="s">
        <v>22</v>
      </c>
      <c r="D24" s="33"/>
      <c r="E24" s="33"/>
      <c r="F24" s="33"/>
      <c r="G24" s="33"/>
      <c r="H24" s="37"/>
      <c r="I24" s="37"/>
      <c r="J24" s="34"/>
    </row>
    <row r="25" spans="2:10" ht="15.75" thickBot="1" x14ac:dyDescent="0.3">
      <c r="B25" s="12" t="s">
        <v>33</v>
      </c>
      <c r="C25" s="33" t="s">
        <v>22</v>
      </c>
      <c r="D25" s="33"/>
      <c r="E25" s="33"/>
      <c r="F25" s="33"/>
      <c r="G25" s="33"/>
      <c r="H25" s="37"/>
      <c r="I25" s="37"/>
      <c r="J25" s="34"/>
    </row>
    <row r="26" spans="2:10" x14ac:dyDescent="0.25">
      <c r="B26" s="39" t="s">
        <v>34</v>
      </c>
      <c r="C26" s="33"/>
      <c r="D26" s="33"/>
      <c r="E26" s="33"/>
      <c r="F26" s="33"/>
      <c r="G26" s="33"/>
      <c r="H26" s="31"/>
      <c r="I26" s="31"/>
      <c r="J26" s="34"/>
    </row>
    <row r="27" spans="2:10" x14ac:dyDescent="0.25">
      <c r="B27" s="12" t="s">
        <v>35</v>
      </c>
      <c r="C27" s="33"/>
      <c r="D27" s="33"/>
      <c r="E27" s="33"/>
      <c r="F27" s="33"/>
      <c r="G27" s="40" t="s">
        <v>36</v>
      </c>
      <c r="H27" s="33"/>
      <c r="I27" s="33"/>
      <c r="J27" s="34"/>
    </row>
    <row r="28" spans="2:10" ht="15.75" thickBot="1" x14ac:dyDescent="0.3">
      <c r="B28" s="12" t="s">
        <v>37</v>
      </c>
      <c r="C28" s="33" t="s">
        <v>22</v>
      </c>
      <c r="D28" s="33"/>
      <c r="E28" s="33"/>
      <c r="F28" s="33"/>
      <c r="G28" s="41">
        <v>4.7E-2</v>
      </c>
      <c r="H28" s="35"/>
      <c r="I28" s="35"/>
      <c r="J28" s="34"/>
    </row>
    <row r="29" spans="2:10" ht="15.75" thickBot="1" x14ac:dyDescent="0.3">
      <c r="B29" s="12" t="s">
        <v>38</v>
      </c>
      <c r="C29" s="33" t="s">
        <v>22</v>
      </c>
      <c r="D29" s="33"/>
      <c r="E29" s="33"/>
      <c r="F29" s="33"/>
      <c r="G29" s="41">
        <v>1.55E-2</v>
      </c>
      <c r="H29" s="37"/>
      <c r="I29" s="37"/>
      <c r="J29" s="34"/>
    </row>
    <row r="30" spans="2:10" ht="15.75" thickBot="1" x14ac:dyDescent="0.3">
      <c r="B30" s="12" t="s">
        <v>39</v>
      </c>
      <c r="C30" s="33" t="s">
        <v>22</v>
      </c>
      <c r="D30" s="33"/>
      <c r="E30" s="33"/>
      <c r="F30" s="33"/>
      <c r="G30" s="41">
        <v>1E-3</v>
      </c>
      <c r="H30" s="37"/>
      <c r="I30" s="37"/>
      <c r="J30" s="34"/>
    </row>
    <row r="31" spans="2:10" ht="15.75" thickBot="1" x14ac:dyDescent="0.3">
      <c r="B31" s="12" t="s">
        <v>40</v>
      </c>
      <c r="C31" s="33" t="s">
        <v>22</v>
      </c>
      <c r="D31" s="33"/>
      <c r="E31" s="33"/>
      <c r="F31" s="33"/>
      <c r="G31" s="41">
        <v>4.7E-2</v>
      </c>
      <c r="H31" s="37"/>
      <c r="I31" s="37"/>
      <c r="J31" s="34"/>
    </row>
    <row r="32" spans="2:10" ht="16.5" thickBot="1" x14ac:dyDescent="0.3">
      <c r="B32" s="12" t="s">
        <v>41</v>
      </c>
      <c r="C32" s="33" t="s">
        <v>22</v>
      </c>
      <c r="D32" s="33"/>
      <c r="E32" s="33"/>
      <c r="F32" s="33"/>
      <c r="G32" s="42"/>
      <c r="H32" s="36">
        <f>SUM(H28:I31)</f>
        <v>0</v>
      </c>
      <c r="I32" s="36"/>
      <c r="J32" s="34"/>
    </row>
    <row r="33" spans="2:10" ht="15.75" thickBot="1" x14ac:dyDescent="0.3">
      <c r="B33" s="12" t="s">
        <v>42</v>
      </c>
      <c r="C33" s="33" t="s">
        <v>22</v>
      </c>
      <c r="D33" s="33"/>
      <c r="E33" s="33"/>
      <c r="F33" s="33"/>
      <c r="G33" s="42"/>
      <c r="H33" s="37"/>
      <c r="I33" s="37"/>
      <c r="J33" s="34"/>
    </row>
    <row r="34" spans="2:10" ht="15.75" thickBot="1" x14ac:dyDescent="0.3">
      <c r="B34" s="12" t="s">
        <v>43</v>
      </c>
      <c r="C34" s="33" t="s">
        <v>22</v>
      </c>
      <c r="D34" s="33"/>
      <c r="E34" s="33"/>
      <c r="F34" s="33"/>
      <c r="G34" s="42"/>
      <c r="H34" s="43"/>
      <c r="I34" s="43"/>
      <c r="J34" s="34"/>
    </row>
    <row r="35" spans="2:10" ht="15.75" thickBot="1" x14ac:dyDescent="0.3">
      <c r="B35" s="12" t="s">
        <v>44</v>
      </c>
      <c r="C35" s="33" t="s">
        <v>22</v>
      </c>
      <c r="D35" s="33"/>
      <c r="E35" s="33"/>
      <c r="F35" s="33"/>
      <c r="G35" s="42"/>
      <c r="H35" s="43"/>
      <c r="I35" s="43"/>
      <c r="J35" s="34"/>
    </row>
    <row r="36" spans="2:10" x14ac:dyDescent="0.25">
      <c r="B36" s="12" t="s">
        <v>45</v>
      </c>
      <c r="C36" s="33" t="s">
        <v>22</v>
      </c>
      <c r="D36" s="33"/>
      <c r="E36" s="33"/>
      <c r="F36" s="33"/>
      <c r="G36" s="42"/>
      <c r="H36" s="44"/>
      <c r="I36" s="44"/>
      <c r="J36" s="34"/>
    </row>
    <row r="37" spans="2:10" ht="15.75" x14ac:dyDescent="0.25">
      <c r="B37" s="12" t="s">
        <v>46</v>
      </c>
      <c r="C37" s="33" t="s">
        <v>22</v>
      </c>
      <c r="D37" s="33"/>
      <c r="E37" s="33"/>
      <c r="F37" s="33"/>
      <c r="G37" s="42"/>
      <c r="H37" s="45">
        <f>SUM(H32:I36)</f>
        <v>0</v>
      </c>
      <c r="I37" s="46"/>
      <c r="J37" s="34"/>
    </row>
    <row r="38" spans="2:10" x14ac:dyDescent="0.25">
      <c r="B38" s="18"/>
      <c r="C38" s="47"/>
      <c r="D38" s="47"/>
      <c r="E38" s="47"/>
      <c r="F38" s="47"/>
      <c r="G38" s="41"/>
      <c r="H38" s="48"/>
      <c r="I38" s="48"/>
      <c r="J38" s="49"/>
    </row>
    <row r="40" spans="2:10" ht="12" customHeight="1" x14ac:dyDescent="0.25">
      <c r="B40" s="50" t="s">
        <v>47</v>
      </c>
      <c r="C40" s="51"/>
      <c r="D40" s="51"/>
      <c r="E40" s="51"/>
      <c r="F40" s="51"/>
      <c r="G40" s="51"/>
      <c r="H40" s="51"/>
      <c r="I40" s="51"/>
      <c r="J40" s="52"/>
    </row>
    <row r="41" spans="2:10" ht="12" customHeight="1" x14ac:dyDescent="0.25">
      <c r="B41" s="53"/>
      <c r="C41" s="54"/>
      <c r="D41" s="54"/>
      <c r="E41" s="55" t="s">
        <v>48</v>
      </c>
      <c r="F41" s="54"/>
      <c r="G41" s="56" t="s">
        <v>36</v>
      </c>
      <c r="H41" s="57" t="s">
        <v>49</v>
      </c>
      <c r="I41" s="57"/>
      <c r="J41" s="58"/>
    </row>
    <row r="42" spans="2:10" ht="12" customHeight="1" thickBot="1" x14ac:dyDescent="0.3">
      <c r="B42" s="53" t="s">
        <v>37</v>
      </c>
      <c r="C42" s="54" t="s">
        <v>22</v>
      </c>
      <c r="D42" s="54"/>
      <c r="E42" s="59">
        <f>[1]Principal!$F$2</f>
        <v>1289.8</v>
      </c>
      <c r="F42" s="54"/>
      <c r="G42" s="60">
        <v>0.23599999999999999</v>
      </c>
      <c r="H42" s="61">
        <f>'[1]Cotizaciones empresa'!$U$5</f>
        <v>304.39279999999997</v>
      </c>
      <c r="I42" s="61"/>
      <c r="J42" s="58"/>
    </row>
    <row r="43" spans="2:10" ht="12" customHeight="1" thickBot="1" x14ac:dyDescent="0.3">
      <c r="B43" s="53" t="s">
        <v>38</v>
      </c>
      <c r="C43" s="54" t="s">
        <v>22</v>
      </c>
      <c r="D43" s="54"/>
      <c r="E43" s="59">
        <f>[1]Principal!$F$2</f>
        <v>1289.8</v>
      </c>
      <c r="F43" s="54"/>
      <c r="G43" s="60">
        <v>5.5E-2</v>
      </c>
      <c r="H43" s="62">
        <f>'[1]Cotizaciones empresa'!$T$5</f>
        <v>72.515422222222227</v>
      </c>
      <c r="I43" s="62"/>
      <c r="J43" s="58"/>
    </row>
    <row r="44" spans="2:10" ht="12" customHeight="1" thickBot="1" x14ac:dyDescent="0.3">
      <c r="B44" s="53" t="s">
        <v>50</v>
      </c>
      <c r="C44" s="54" t="s">
        <v>22</v>
      </c>
      <c r="D44" s="54"/>
      <c r="E44" s="59">
        <f>[1]Principal!$F$2</f>
        <v>1289.8</v>
      </c>
      <c r="F44" s="54"/>
      <c r="G44" s="60">
        <v>2E-3</v>
      </c>
      <c r="H44" s="62">
        <f>'[1]Cotizaciones empresa'!$Y$5</f>
        <v>2.6369244444444444</v>
      </c>
      <c r="I44" s="62"/>
      <c r="J44" s="58"/>
    </row>
    <row r="45" spans="2:10" ht="12" customHeight="1" thickBot="1" x14ac:dyDescent="0.3">
      <c r="B45" s="53" t="s">
        <v>39</v>
      </c>
      <c r="C45" s="54" t="s">
        <v>22</v>
      </c>
      <c r="D45" s="54"/>
      <c r="E45" s="59">
        <f>[1]Principal!$F$2</f>
        <v>1289.8</v>
      </c>
      <c r="F45" s="54"/>
      <c r="G45" s="60">
        <v>6.0000000000000001E-3</v>
      </c>
      <c r="H45" s="62">
        <f>'[1]Cotizaciones empresa'!$V$5</f>
        <v>7.9107733333333332</v>
      </c>
      <c r="I45" s="62"/>
      <c r="J45" s="58"/>
    </row>
    <row r="46" spans="2:10" ht="12" customHeight="1" thickBot="1" x14ac:dyDescent="0.3">
      <c r="B46" s="53" t="s">
        <v>40</v>
      </c>
      <c r="C46" s="54" t="s">
        <v>22</v>
      </c>
      <c r="D46" s="54"/>
      <c r="E46" s="59">
        <f>[1]Principal!$F$2</f>
        <v>1289.8</v>
      </c>
      <c r="F46" s="54"/>
      <c r="G46" s="60">
        <v>0.23599999999999999</v>
      </c>
      <c r="H46" s="62">
        <f>'[1]Cotizaciones empresa'!$W$5</f>
        <v>6.7642844444444439</v>
      </c>
      <c r="I46" s="62"/>
      <c r="J46" s="58"/>
    </row>
    <row r="47" spans="2:10" ht="12" customHeight="1" thickBot="1" x14ac:dyDescent="0.3">
      <c r="B47" s="53" t="s">
        <v>51</v>
      </c>
      <c r="C47" s="54" t="s">
        <v>22</v>
      </c>
      <c r="D47" s="54"/>
      <c r="E47" s="54" t="s">
        <v>22</v>
      </c>
      <c r="F47" s="54" t="s">
        <v>22</v>
      </c>
      <c r="G47" s="63"/>
      <c r="H47" s="64">
        <f>SUM(H42:I46)</f>
        <v>394.22020444444445</v>
      </c>
      <c r="I47" s="65"/>
      <c r="J47" s="66"/>
    </row>
    <row r="48" spans="2:10" ht="15.75" thickBot="1" x14ac:dyDescent="0.3"/>
    <row r="49" spans="8:9" ht="15.75" thickBot="1" x14ac:dyDescent="0.3">
      <c r="H49" s="67" t="s">
        <v>52</v>
      </c>
      <c r="I49" s="68"/>
    </row>
    <row r="50" spans="8:9" ht="19.5" thickBot="1" x14ac:dyDescent="0.3">
      <c r="H50" s="69">
        <f>H16+H17-H37</f>
        <v>0</v>
      </c>
      <c r="I50" s="70"/>
    </row>
  </sheetData>
  <mergeCells count="29">
    <mergeCell ref="H45:I45"/>
    <mergeCell ref="H46:I46"/>
    <mergeCell ref="H47:I47"/>
    <mergeCell ref="H49:I49"/>
    <mergeCell ref="H50:I50"/>
    <mergeCell ref="H37:I37"/>
    <mergeCell ref="H38:I38"/>
    <mergeCell ref="H41:I41"/>
    <mergeCell ref="H42:I42"/>
    <mergeCell ref="H43:I43"/>
    <mergeCell ref="H44:I44"/>
    <mergeCell ref="H31:I31"/>
    <mergeCell ref="H32:I32"/>
    <mergeCell ref="H33:I33"/>
    <mergeCell ref="H34:I34"/>
    <mergeCell ref="H35:I35"/>
    <mergeCell ref="H36:I36"/>
    <mergeCell ref="H23:I23"/>
    <mergeCell ref="H24:I24"/>
    <mergeCell ref="H25:I25"/>
    <mergeCell ref="H28:I28"/>
    <mergeCell ref="H29:I29"/>
    <mergeCell ref="H30:I30"/>
    <mergeCell ref="H16:I16"/>
    <mergeCell ref="H17:I17"/>
    <mergeCell ref="H18:I18"/>
    <mergeCell ref="H19:I19"/>
    <mergeCell ref="H20:I20"/>
    <mergeCell ref="H21:I21"/>
  </mergeCells>
  <pageMargins left="0.23622047244094491" right="0.23622047244094491" top="0.19685039370078741" bottom="0.74803149606299213" header="0.31496062992125984" footer="0.31496062992125984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9EE96-7CD8-4C94-9076-4F940BA6ECE6}">
  <dimension ref="B3:R50"/>
  <sheetViews>
    <sheetView showGridLines="0" topLeftCell="A16" zoomScaleNormal="100" workbookViewId="0">
      <selection activeCell="H32" sqref="H32:I32"/>
    </sheetView>
  </sheetViews>
  <sheetFormatPr baseColWidth="10" defaultRowHeight="15" x14ac:dyDescent="0.25"/>
  <cols>
    <col min="1" max="1" width="1.5703125" customWidth="1"/>
    <col min="2" max="2" width="20.7109375" customWidth="1"/>
    <col min="4" max="4" width="2.85546875" customWidth="1"/>
    <col min="5" max="5" width="16.85546875" customWidth="1"/>
    <col min="6" max="6" width="3.28515625" customWidth="1"/>
    <col min="7" max="7" width="10" customWidth="1"/>
    <col min="9" max="9" width="13.140625" customWidth="1"/>
    <col min="10" max="10" width="6" customWidth="1"/>
    <col min="11" max="11" width="3.140625" customWidth="1"/>
    <col min="17" max="17" width="0" hidden="1" customWidth="1"/>
    <col min="18" max="18" width="11.42578125" style="1" hidden="1" customWidth="1"/>
    <col min="19" max="19" width="0" hidden="1" customWidth="1"/>
  </cols>
  <sheetData>
    <row r="3" spans="2:18" x14ac:dyDescent="0.25">
      <c r="R3" s="1">
        <v>44562</v>
      </c>
    </row>
    <row r="4" spans="2:18" x14ac:dyDescent="0.25">
      <c r="R4" s="1">
        <v>44592</v>
      </c>
    </row>
    <row r="5" spans="2:18" ht="6" customHeight="1" x14ac:dyDescent="0.25">
      <c r="R5" s="1">
        <v>44564</v>
      </c>
    </row>
    <row r="6" spans="2:18" ht="15.75" x14ac:dyDescent="0.25">
      <c r="B6" s="2" t="s">
        <v>0</v>
      </c>
      <c r="C6" s="3" t="str">
        <f>[1]Principal!$D$9</f>
        <v>Ontario Maroto, Claudia</v>
      </c>
      <c r="D6" s="3"/>
      <c r="E6" s="4"/>
      <c r="G6" s="5" t="s">
        <v>1</v>
      </c>
      <c r="H6" s="6" t="s">
        <v>2</v>
      </c>
      <c r="I6" s="6"/>
      <c r="J6" s="7"/>
      <c r="R6" s="1">
        <v>44567</v>
      </c>
    </row>
    <row r="7" spans="2:18" ht="15.75" x14ac:dyDescent="0.25">
      <c r="B7" s="8" t="s">
        <v>3</v>
      </c>
      <c r="C7" s="9">
        <f>[1]Principal!$A$9</f>
        <v>377</v>
      </c>
      <c r="D7" s="10"/>
      <c r="E7" s="11"/>
      <c r="G7" s="12" t="s">
        <v>4</v>
      </c>
      <c r="H7" s="13" t="s">
        <v>5</v>
      </c>
      <c r="I7" s="13"/>
      <c r="J7" s="14"/>
    </row>
    <row r="8" spans="2:18" ht="15.75" x14ac:dyDescent="0.25">
      <c r="B8" s="8" t="s">
        <v>6</v>
      </c>
      <c r="C8" s="10" t="s">
        <v>55</v>
      </c>
      <c r="D8" s="10"/>
      <c r="E8" s="11"/>
      <c r="G8" s="12"/>
      <c r="H8" s="13" t="s">
        <v>8</v>
      </c>
      <c r="I8" s="13"/>
      <c r="J8" s="14"/>
    </row>
    <row r="9" spans="2:18" ht="15.75" x14ac:dyDescent="0.25">
      <c r="B9" s="8" t="s">
        <v>9</v>
      </c>
      <c r="C9" s="10"/>
      <c r="D9" s="10"/>
      <c r="E9" s="11"/>
      <c r="G9" s="12" t="s">
        <v>10</v>
      </c>
      <c r="H9" s="13" t="s">
        <v>11</v>
      </c>
      <c r="I9" s="13"/>
      <c r="J9" s="14"/>
    </row>
    <row r="10" spans="2:18" ht="15.75" x14ac:dyDescent="0.25">
      <c r="B10" s="15" t="s">
        <v>12</v>
      </c>
      <c r="C10" s="16" t="s">
        <v>56</v>
      </c>
      <c r="D10" s="16"/>
      <c r="E10" s="17"/>
      <c r="G10" s="18" t="s">
        <v>14</v>
      </c>
      <c r="H10" s="19" t="s">
        <v>15</v>
      </c>
      <c r="I10" s="19"/>
      <c r="J10" s="20"/>
    </row>
    <row r="11" spans="2:18" s="24" customFormat="1" ht="9.75" customHeight="1" x14ac:dyDescent="0.25">
      <c r="B11" s="21"/>
      <c r="C11" s="22"/>
      <c r="D11" s="22"/>
      <c r="E11" s="23"/>
      <c r="G11" s="21"/>
      <c r="H11" s="22"/>
      <c r="I11" s="22"/>
      <c r="J11" s="22"/>
      <c r="R11" s="25"/>
    </row>
    <row r="12" spans="2:18" ht="15.75" customHeight="1" x14ac:dyDescent="0.25">
      <c r="B12" s="26" t="s">
        <v>16</v>
      </c>
      <c r="C12" s="27">
        <v>44562</v>
      </c>
      <c r="D12" s="28" t="s">
        <v>17</v>
      </c>
      <c r="E12" s="29">
        <v>44592</v>
      </c>
      <c r="F12" s="26"/>
      <c r="G12" s="26"/>
      <c r="H12" s="26"/>
      <c r="I12" s="26" t="s">
        <v>18</v>
      </c>
      <c r="J12" s="26">
        <f>NETWORKDAYS(C12,E12,R5:R6)</f>
        <v>19</v>
      </c>
    </row>
    <row r="13" spans="2:18" ht="9.75" customHeight="1" x14ac:dyDescent="0.25"/>
    <row r="14" spans="2:18" x14ac:dyDescent="0.25">
      <c r="B14" s="30" t="s">
        <v>19</v>
      </c>
      <c r="C14" s="31"/>
      <c r="D14" s="31"/>
      <c r="E14" s="31"/>
      <c r="F14" s="31"/>
      <c r="G14" s="31"/>
      <c r="H14" s="31"/>
      <c r="I14" s="31"/>
      <c r="J14" s="32"/>
    </row>
    <row r="15" spans="2:18" x14ac:dyDescent="0.25">
      <c r="B15" s="12" t="s">
        <v>20</v>
      </c>
      <c r="C15" s="33"/>
      <c r="D15" s="33"/>
      <c r="E15" s="33"/>
      <c r="F15" s="33"/>
      <c r="G15" s="33"/>
      <c r="H15" s="33"/>
      <c r="I15" s="33"/>
      <c r="J15" s="34"/>
    </row>
    <row r="16" spans="2:18" ht="15.75" thickBot="1" x14ac:dyDescent="0.3">
      <c r="B16" s="12" t="s">
        <v>21</v>
      </c>
      <c r="C16" s="33" t="s">
        <v>22</v>
      </c>
      <c r="D16" s="33"/>
      <c r="E16" s="33"/>
      <c r="F16" s="33"/>
      <c r="G16" s="33"/>
      <c r="H16" s="35"/>
      <c r="I16" s="35"/>
      <c r="J16" s="34"/>
    </row>
    <row r="17" spans="2:10" ht="16.5" thickBot="1" x14ac:dyDescent="0.3">
      <c r="B17" s="12" t="s">
        <v>23</v>
      </c>
      <c r="C17" s="33" t="s">
        <v>22</v>
      </c>
      <c r="D17" s="33"/>
      <c r="E17" s="33"/>
      <c r="F17" s="33"/>
      <c r="G17" s="33"/>
      <c r="H17" s="36"/>
      <c r="I17" s="36"/>
      <c r="J17" s="34"/>
    </row>
    <row r="18" spans="2:10" ht="15.75" thickBot="1" x14ac:dyDescent="0.3">
      <c r="B18" s="12" t="s">
        <v>24</v>
      </c>
      <c r="C18" s="33" t="s">
        <v>25</v>
      </c>
      <c r="D18" s="33"/>
      <c r="E18" s="33"/>
      <c r="F18" s="33"/>
      <c r="G18" s="33"/>
      <c r="H18" s="37"/>
      <c r="I18" s="37"/>
      <c r="J18" s="34"/>
    </row>
    <row r="19" spans="2:10" ht="15.75" thickBot="1" x14ac:dyDescent="0.3">
      <c r="B19" s="12" t="s">
        <v>26</v>
      </c>
      <c r="C19" s="33" t="s">
        <v>25</v>
      </c>
      <c r="D19" s="33"/>
      <c r="E19" s="33"/>
      <c r="F19" s="33"/>
      <c r="G19" s="33"/>
      <c r="H19" s="37"/>
      <c r="I19" s="37"/>
      <c r="J19" s="34"/>
    </row>
    <row r="20" spans="2:10" ht="15.75" thickBot="1" x14ac:dyDescent="0.3">
      <c r="B20" s="12" t="s">
        <v>27</v>
      </c>
      <c r="C20" s="33" t="s">
        <v>25</v>
      </c>
      <c r="D20" s="33"/>
      <c r="E20" s="33"/>
      <c r="F20" s="33"/>
      <c r="G20" s="33"/>
      <c r="H20" s="37"/>
      <c r="I20" s="37"/>
      <c r="J20" s="34"/>
    </row>
    <row r="21" spans="2:10" ht="15.75" thickBot="1" x14ac:dyDescent="0.3">
      <c r="B21" s="12" t="s">
        <v>28</v>
      </c>
      <c r="C21" s="33" t="s">
        <v>29</v>
      </c>
      <c r="D21" s="33"/>
      <c r="E21" s="33"/>
      <c r="F21" s="33"/>
      <c r="G21" s="33"/>
      <c r="H21" s="37"/>
      <c r="I21" s="37"/>
      <c r="J21" s="34"/>
    </row>
    <row r="22" spans="2:10" x14ac:dyDescent="0.25">
      <c r="B22" s="12" t="s">
        <v>30</v>
      </c>
      <c r="C22" s="33"/>
      <c r="D22" s="33"/>
      <c r="E22" s="33"/>
      <c r="F22" s="33"/>
      <c r="G22" s="33"/>
      <c r="H22" s="38"/>
      <c r="I22" s="38"/>
      <c r="J22" s="34"/>
    </row>
    <row r="23" spans="2:10" ht="15.75" thickBot="1" x14ac:dyDescent="0.3">
      <c r="B23" s="12" t="s">
        <v>31</v>
      </c>
      <c r="C23" s="33" t="s">
        <v>22</v>
      </c>
      <c r="D23" s="33"/>
      <c r="E23" s="33"/>
      <c r="F23" s="33"/>
      <c r="G23" s="33"/>
      <c r="H23" s="35"/>
      <c r="I23" s="35"/>
      <c r="J23" s="34"/>
    </row>
    <row r="24" spans="2:10" ht="15.75" thickBot="1" x14ac:dyDescent="0.3">
      <c r="B24" s="12" t="s">
        <v>32</v>
      </c>
      <c r="C24" s="33" t="s">
        <v>22</v>
      </c>
      <c r="D24" s="33"/>
      <c r="E24" s="33"/>
      <c r="F24" s="33"/>
      <c r="G24" s="33"/>
      <c r="H24" s="37"/>
      <c r="I24" s="37"/>
      <c r="J24" s="34"/>
    </row>
    <row r="25" spans="2:10" ht="15.75" thickBot="1" x14ac:dyDescent="0.3">
      <c r="B25" s="12" t="s">
        <v>33</v>
      </c>
      <c r="C25" s="33" t="s">
        <v>22</v>
      </c>
      <c r="D25" s="33"/>
      <c r="E25" s="33"/>
      <c r="F25" s="33"/>
      <c r="G25" s="33"/>
      <c r="H25" s="37"/>
      <c r="I25" s="37"/>
      <c r="J25" s="34"/>
    </row>
    <row r="26" spans="2:10" x14ac:dyDescent="0.25">
      <c r="B26" s="39" t="s">
        <v>34</v>
      </c>
      <c r="C26" s="33"/>
      <c r="D26" s="33"/>
      <c r="E26" s="33"/>
      <c r="F26" s="33"/>
      <c r="G26" s="33"/>
      <c r="H26" s="31"/>
      <c r="I26" s="31"/>
      <c r="J26" s="34"/>
    </row>
    <row r="27" spans="2:10" x14ac:dyDescent="0.25">
      <c r="B27" s="12" t="s">
        <v>35</v>
      </c>
      <c r="C27" s="33"/>
      <c r="D27" s="33"/>
      <c r="E27" s="33"/>
      <c r="F27" s="33"/>
      <c r="G27" s="40" t="s">
        <v>36</v>
      </c>
      <c r="H27" s="33"/>
      <c r="I27" s="33"/>
      <c r="J27" s="34"/>
    </row>
    <row r="28" spans="2:10" ht="15.75" thickBot="1" x14ac:dyDescent="0.3">
      <c r="B28" s="12" t="s">
        <v>37</v>
      </c>
      <c r="C28" s="33" t="s">
        <v>22</v>
      </c>
      <c r="D28" s="33"/>
      <c r="E28" s="33"/>
      <c r="F28" s="33"/>
      <c r="G28" s="41">
        <v>4.7E-2</v>
      </c>
      <c r="H28" s="35"/>
      <c r="I28" s="35"/>
      <c r="J28" s="34"/>
    </row>
    <row r="29" spans="2:10" ht="15.75" thickBot="1" x14ac:dyDescent="0.3">
      <c r="B29" s="12" t="s">
        <v>38</v>
      </c>
      <c r="C29" s="33" t="s">
        <v>22</v>
      </c>
      <c r="D29" s="33"/>
      <c r="E29" s="33"/>
      <c r="F29" s="33"/>
      <c r="G29" s="41">
        <v>1.55E-2</v>
      </c>
      <c r="H29" s="37"/>
      <c r="I29" s="37"/>
      <c r="J29" s="34"/>
    </row>
    <row r="30" spans="2:10" ht="15.75" thickBot="1" x14ac:dyDescent="0.3">
      <c r="B30" s="12" t="s">
        <v>39</v>
      </c>
      <c r="C30" s="33" t="s">
        <v>22</v>
      </c>
      <c r="D30" s="33"/>
      <c r="E30" s="33"/>
      <c r="F30" s="33"/>
      <c r="G30" s="41">
        <v>1E-3</v>
      </c>
      <c r="H30" s="37"/>
      <c r="I30" s="37"/>
      <c r="J30" s="34"/>
    </row>
    <row r="31" spans="2:10" ht="15.75" thickBot="1" x14ac:dyDescent="0.3">
      <c r="B31" s="12" t="s">
        <v>40</v>
      </c>
      <c r="C31" s="33" t="s">
        <v>22</v>
      </c>
      <c r="D31" s="33"/>
      <c r="E31" s="33"/>
      <c r="F31" s="33"/>
      <c r="G31" s="41">
        <v>4.7E-2</v>
      </c>
      <c r="H31" s="37"/>
      <c r="I31" s="37"/>
      <c r="J31" s="34"/>
    </row>
    <row r="32" spans="2:10" ht="16.5" thickBot="1" x14ac:dyDescent="0.3">
      <c r="B32" s="12" t="s">
        <v>41</v>
      </c>
      <c r="C32" s="33" t="s">
        <v>22</v>
      </c>
      <c r="D32" s="33"/>
      <c r="E32" s="33"/>
      <c r="F32" s="33"/>
      <c r="G32" s="42"/>
      <c r="H32" s="36">
        <f>SUM(H28:I31)</f>
        <v>0</v>
      </c>
      <c r="I32" s="36"/>
      <c r="J32" s="34"/>
    </row>
    <row r="33" spans="2:10" ht="15.75" thickBot="1" x14ac:dyDescent="0.3">
      <c r="B33" s="12" t="s">
        <v>42</v>
      </c>
      <c r="C33" s="33" t="s">
        <v>22</v>
      </c>
      <c r="D33" s="33"/>
      <c r="E33" s="33"/>
      <c r="F33" s="33"/>
      <c r="G33" s="42"/>
      <c r="H33" s="37"/>
      <c r="I33" s="37"/>
      <c r="J33" s="34"/>
    </row>
    <row r="34" spans="2:10" ht="15.75" thickBot="1" x14ac:dyDescent="0.3">
      <c r="B34" s="12" t="s">
        <v>43</v>
      </c>
      <c r="C34" s="33" t="s">
        <v>22</v>
      </c>
      <c r="D34" s="33"/>
      <c r="E34" s="33"/>
      <c r="F34" s="33"/>
      <c r="G34" s="42"/>
      <c r="H34" s="43"/>
      <c r="I34" s="43"/>
      <c r="J34" s="34"/>
    </row>
    <row r="35" spans="2:10" ht="15.75" thickBot="1" x14ac:dyDescent="0.3">
      <c r="B35" s="12" t="s">
        <v>44</v>
      </c>
      <c r="C35" s="33" t="s">
        <v>22</v>
      </c>
      <c r="D35" s="33"/>
      <c r="E35" s="33"/>
      <c r="F35" s="33"/>
      <c r="G35" s="42"/>
      <c r="H35" s="43"/>
      <c r="I35" s="43"/>
      <c r="J35" s="34"/>
    </row>
    <row r="36" spans="2:10" x14ac:dyDescent="0.25">
      <c r="B36" s="12" t="s">
        <v>45</v>
      </c>
      <c r="C36" s="33" t="s">
        <v>22</v>
      </c>
      <c r="D36" s="33"/>
      <c r="E36" s="33"/>
      <c r="F36" s="33"/>
      <c r="G36" s="42"/>
      <c r="H36" s="44"/>
      <c r="I36" s="44"/>
      <c r="J36" s="34"/>
    </row>
    <row r="37" spans="2:10" ht="15.75" x14ac:dyDescent="0.25">
      <c r="B37" s="12" t="s">
        <v>46</v>
      </c>
      <c r="C37" s="33" t="s">
        <v>22</v>
      </c>
      <c r="D37" s="33"/>
      <c r="E37" s="33"/>
      <c r="F37" s="33"/>
      <c r="G37" s="42"/>
      <c r="H37" s="45">
        <f>SUM(H32:I36)</f>
        <v>0</v>
      </c>
      <c r="I37" s="46"/>
      <c r="J37" s="34"/>
    </row>
    <row r="38" spans="2:10" x14ac:dyDescent="0.25">
      <c r="B38" s="18"/>
      <c r="C38" s="47"/>
      <c r="D38" s="47"/>
      <c r="E38" s="47"/>
      <c r="F38" s="47"/>
      <c r="G38" s="41"/>
      <c r="H38" s="48"/>
      <c r="I38" s="48"/>
      <c r="J38" s="49"/>
    </row>
    <row r="40" spans="2:10" ht="12" customHeight="1" x14ac:dyDescent="0.25">
      <c r="B40" s="50" t="s">
        <v>47</v>
      </c>
      <c r="C40" s="51"/>
      <c r="D40" s="51"/>
      <c r="E40" s="51"/>
      <c r="F40" s="51"/>
      <c r="G40" s="51"/>
      <c r="H40" s="51"/>
      <c r="I40" s="51"/>
      <c r="J40" s="52"/>
    </row>
    <row r="41" spans="2:10" ht="12" customHeight="1" x14ac:dyDescent="0.25">
      <c r="B41" s="53"/>
      <c r="C41" s="54"/>
      <c r="D41" s="54"/>
      <c r="E41" s="55" t="s">
        <v>48</v>
      </c>
      <c r="F41" s="54"/>
      <c r="G41" s="56" t="s">
        <v>36</v>
      </c>
      <c r="H41" s="57" t="s">
        <v>49</v>
      </c>
      <c r="I41" s="57"/>
      <c r="J41" s="58"/>
    </row>
    <row r="42" spans="2:10" ht="12" customHeight="1" thickBot="1" x14ac:dyDescent="0.3">
      <c r="B42" s="53" t="s">
        <v>37</v>
      </c>
      <c r="C42" s="54" t="s">
        <v>22</v>
      </c>
      <c r="D42" s="54"/>
      <c r="E42" s="59">
        <f>[1]Principal!$F$2</f>
        <v>1289.8</v>
      </c>
      <c r="F42" s="54"/>
      <c r="G42" s="60">
        <v>0.23599999999999999</v>
      </c>
      <c r="H42" s="61">
        <f>'[1]Cotizaciones empresa'!$U$9</f>
        <v>292.68484000000001</v>
      </c>
      <c r="I42" s="61"/>
      <c r="J42" s="58"/>
    </row>
    <row r="43" spans="2:10" ht="12" customHeight="1" thickBot="1" x14ac:dyDescent="0.3">
      <c r="B43" s="53" t="s">
        <v>38</v>
      </c>
      <c r="C43" s="54" t="s">
        <v>22</v>
      </c>
      <c r="D43" s="54"/>
      <c r="E43" s="59">
        <f>[1]Principal!$F$2</f>
        <v>1289.8</v>
      </c>
      <c r="F43" s="54"/>
      <c r="G43" s="60">
        <v>5.5E-2</v>
      </c>
      <c r="H43" s="62">
        <f>'[1]Cotizaciones empresa'!$T$9</f>
        <v>77.305176666666668</v>
      </c>
      <c r="I43" s="62"/>
      <c r="J43" s="58"/>
    </row>
    <row r="44" spans="2:10" ht="12" customHeight="1" thickBot="1" x14ac:dyDescent="0.3">
      <c r="B44" s="53" t="s">
        <v>50</v>
      </c>
      <c r="C44" s="54" t="s">
        <v>22</v>
      </c>
      <c r="D44" s="54"/>
      <c r="E44" s="59">
        <f>[1]Principal!$F$2</f>
        <v>1289.8</v>
      </c>
      <c r="F44" s="54"/>
      <c r="G44" s="60">
        <v>2E-3</v>
      </c>
      <c r="H44" s="62">
        <f>'[1]Cotizaciones empresa'!$Y$9</f>
        <v>2.8110973333333336</v>
      </c>
      <c r="I44" s="62"/>
      <c r="J44" s="58"/>
    </row>
    <row r="45" spans="2:10" ht="12" customHeight="1" thickBot="1" x14ac:dyDescent="0.3">
      <c r="B45" s="53" t="s">
        <v>39</v>
      </c>
      <c r="C45" s="54" t="s">
        <v>22</v>
      </c>
      <c r="D45" s="54"/>
      <c r="E45" s="59">
        <f>[1]Principal!$F$2</f>
        <v>1289.8</v>
      </c>
      <c r="F45" s="54"/>
      <c r="G45" s="60">
        <v>6.0000000000000001E-3</v>
      </c>
      <c r="H45" s="62">
        <f>'[1]Cotizaciones empresa'!$V$9</f>
        <v>8.4332920000000016</v>
      </c>
      <c r="I45" s="62"/>
      <c r="J45" s="58"/>
    </row>
    <row r="46" spans="2:10" ht="12" customHeight="1" thickBot="1" x14ac:dyDescent="0.3">
      <c r="B46" s="53" t="s">
        <v>40</v>
      </c>
      <c r="C46" s="54" t="s">
        <v>22</v>
      </c>
      <c r="D46" s="54"/>
      <c r="E46" s="59">
        <f>[1]Principal!$F$2</f>
        <v>1289.8</v>
      </c>
      <c r="F46" s="54"/>
      <c r="G46" s="60">
        <v>0.23599999999999999</v>
      </c>
      <c r="H46" s="62">
        <f>'[1]Cotizaciones empresa'!$W$9</f>
        <v>39.024645333333332</v>
      </c>
      <c r="I46" s="62"/>
      <c r="J46" s="58"/>
    </row>
    <row r="47" spans="2:10" ht="12" customHeight="1" thickBot="1" x14ac:dyDescent="0.3">
      <c r="B47" s="53" t="s">
        <v>51</v>
      </c>
      <c r="C47" s="54" t="s">
        <v>22</v>
      </c>
      <c r="D47" s="54"/>
      <c r="E47" s="54" t="s">
        <v>22</v>
      </c>
      <c r="F47" s="54" t="s">
        <v>22</v>
      </c>
      <c r="G47" s="63"/>
      <c r="H47" s="64">
        <f>SUM(H42:I46)</f>
        <v>420.25905133333339</v>
      </c>
      <c r="I47" s="65"/>
      <c r="J47" s="66"/>
    </row>
    <row r="48" spans="2:10" ht="15.75" thickBot="1" x14ac:dyDescent="0.3"/>
    <row r="49" spans="8:9" ht="15.75" thickBot="1" x14ac:dyDescent="0.3">
      <c r="H49" s="67" t="s">
        <v>52</v>
      </c>
      <c r="I49" s="68"/>
    </row>
    <row r="50" spans="8:9" ht="19.5" thickBot="1" x14ac:dyDescent="0.3">
      <c r="H50" s="69">
        <f>H16+H17-H37</f>
        <v>0</v>
      </c>
      <c r="I50" s="70"/>
    </row>
  </sheetData>
  <mergeCells count="29">
    <mergeCell ref="H45:I45"/>
    <mergeCell ref="H46:I46"/>
    <mergeCell ref="H47:I47"/>
    <mergeCell ref="H49:I49"/>
    <mergeCell ref="H50:I50"/>
    <mergeCell ref="H37:I37"/>
    <mergeCell ref="H38:I38"/>
    <mergeCell ref="H41:I41"/>
    <mergeCell ref="H42:I42"/>
    <mergeCell ref="H43:I43"/>
    <mergeCell ref="H44:I44"/>
    <mergeCell ref="H31:I31"/>
    <mergeCell ref="H32:I32"/>
    <mergeCell ref="H33:I33"/>
    <mergeCell ref="H34:I34"/>
    <mergeCell ref="H35:I35"/>
    <mergeCell ref="H36:I36"/>
    <mergeCell ref="H23:I23"/>
    <mergeCell ref="H24:I24"/>
    <mergeCell ref="H25:I25"/>
    <mergeCell ref="H28:I28"/>
    <mergeCell ref="H29:I29"/>
    <mergeCell ref="H30:I30"/>
    <mergeCell ref="H16:I16"/>
    <mergeCell ref="H17:I17"/>
    <mergeCell ref="H18:I18"/>
    <mergeCell ref="H19:I19"/>
    <mergeCell ref="H20:I20"/>
    <mergeCell ref="H21:I21"/>
  </mergeCells>
  <pageMargins left="0.23622047244094491" right="0.23622047244094491" top="0.19685039370078741" bottom="0.74803149606299213" header="0.31496062992125984" footer="0.31496062992125984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70E3B-5C37-4D1A-BF34-5A068BAA212E}">
  <dimension ref="C3:K12"/>
  <sheetViews>
    <sheetView workbookViewId="0">
      <selection activeCell="L15" sqref="L15"/>
    </sheetView>
  </sheetViews>
  <sheetFormatPr baseColWidth="10" defaultRowHeight="15" x14ac:dyDescent="0.25"/>
  <cols>
    <col min="3" max="3" width="40.42578125" bestFit="1" customWidth="1"/>
  </cols>
  <sheetData>
    <row r="3" spans="3:11" ht="15.75" thickBot="1" x14ac:dyDescent="0.3"/>
    <row r="4" spans="3:11" ht="30.75" thickTop="1" x14ac:dyDescent="0.25">
      <c r="C4" s="71" t="s">
        <v>57</v>
      </c>
      <c r="D4" s="71" t="s">
        <v>65</v>
      </c>
      <c r="E4" s="71" t="s">
        <v>66</v>
      </c>
      <c r="F4" s="71" t="s">
        <v>67</v>
      </c>
      <c r="G4" s="71" t="s">
        <v>68</v>
      </c>
      <c r="H4" s="71" t="s">
        <v>69</v>
      </c>
      <c r="I4" s="71" t="s">
        <v>70</v>
      </c>
      <c r="J4" s="71" t="s">
        <v>71</v>
      </c>
      <c r="K4" s="71" t="s">
        <v>72</v>
      </c>
    </row>
    <row r="5" spans="3:11" x14ac:dyDescent="0.25">
      <c r="C5" s="72" t="s">
        <v>64</v>
      </c>
      <c r="D5" s="73">
        <v>1157.8</v>
      </c>
      <c r="E5" s="73">
        <v>4070.1</v>
      </c>
      <c r="F5" s="72">
        <v>1778.8</v>
      </c>
      <c r="G5" s="72">
        <f t="shared" ref="G5:G8" si="0">F5*12</f>
        <v>21345.599999999999</v>
      </c>
      <c r="H5" s="76">
        <f>G5/360</f>
        <v>59.293333333333329</v>
      </c>
      <c r="I5" s="72">
        <v>30</v>
      </c>
      <c r="J5" s="72">
        <v>0.34</v>
      </c>
      <c r="K5" s="72">
        <v>60</v>
      </c>
    </row>
    <row r="6" spans="3:11" x14ac:dyDescent="0.25">
      <c r="C6" s="72" t="s">
        <v>58</v>
      </c>
      <c r="D6" s="73">
        <v>1050</v>
      </c>
      <c r="E6" s="73">
        <v>4070.1</v>
      </c>
      <c r="F6" s="72">
        <v>1521.32</v>
      </c>
      <c r="G6" s="72">
        <f t="shared" si="0"/>
        <v>18255.84</v>
      </c>
      <c r="H6" s="76">
        <f t="shared" ref="H6:H9" si="1">G6/360</f>
        <v>50.710666666666668</v>
      </c>
      <c r="I6" s="72">
        <v>30</v>
      </c>
      <c r="J6" s="72">
        <v>0.27</v>
      </c>
      <c r="K6" s="72">
        <v>50</v>
      </c>
    </row>
    <row r="7" spans="3:11" x14ac:dyDescent="0.25">
      <c r="C7" s="72" t="s">
        <v>59</v>
      </c>
      <c r="D7" s="73">
        <v>1050</v>
      </c>
      <c r="E7" s="73">
        <v>4070.1</v>
      </c>
      <c r="F7" s="72">
        <v>1422.21</v>
      </c>
      <c r="G7" s="72">
        <f t="shared" si="0"/>
        <v>17066.52</v>
      </c>
      <c r="H7" s="76">
        <f t="shared" si="1"/>
        <v>47.407000000000004</v>
      </c>
      <c r="I7" s="72">
        <v>30</v>
      </c>
      <c r="J7" s="72">
        <v>0.19</v>
      </c>
      <c r="K7" s="72">
        <v>50</v>
      </c>
    </row>
    <row r="8" spans="3:11" x14ac:dyDescent="0.25">
      <c r="C8" s="72" t="s">
        <v>60</v>
      </c>
      <c r="D8" s="73">
        <v>1050</v>
      </c>
      <c r="E8" s="73">
        <v>4070.1</v>
      </c>
      <c r="F8" s="72">
        <v>1290.2</v>
      </c>
      <c r="G8" s="72">
        <f t="shared" si="0"/>
        <v>15482.400000000001</v>
      </c>
      <c r="H8" s="76">
        <f t="shared" si="1"/>
        <v>43.006666666666668</v>
      </c>
      <c r="I8" s="72">
        <v>30</v>
      </c>
      <c r="J8" s="72">
        <v>0.19</v>
      </c>
      <c r="K8" s="72">
        <v>40</v>
      </c>
    </row>
    <row r="9" spans="3:11" x14ac:dyDescent="0.25">
      <c r="C9" s="72" t="s">
        <v>61</v>
      </c>
      <c r="D9" s="73">
        <v>1050</v>
      </c>
      <c r="E9" s="73">
        <v>4070.1</v>
      </c>
      <c r="F9" s="72">
        <v>1234.23</v>
      </c>
      <c r="G9" s="72">
        <f>F9*12</f>
        <v>14810.76</v>
      </c>
      <c r="H9" s="76">
        <f t="shared" si="1"/>
        <v>41.140999999999998</v>
      </c>
      <c r="I9" s="72">
        <v>30</v>
      </c>
      <c r="J9" s="72">
        <v>0.1</v>
      </c>
      <c r="K9" s="72">
        <v>40</v>
      </c>
    </row>
    <row r="10" spans="3:11" x14ac:dyDescent="0.25">
      <c r="C10" s="74"/>
      <c r="D10" s="75"/>
      <c r="E10" s="75"/>
      <c r="F10" s="75"/>
      <c r="G10" s="75"/>
      <c r="H10" s="75"/>
      <c r="I10" s="72"/>
      <c r="J10" s="72"/>
      <c r="K10" s="72"/>
    </row>
    <row r="11" spans="3:11" x14ac:dyDescent="0.25">
      <c r="C11" s="72" t="s">
        <v>62</v>
      </c>
      <c r="D11" s="73">
        <v>35</v>
      </c>
      <c r="E11" s="73">
        <v>135.66999999999999</v>
      </c>
      <c r="F11" s="72">
        <v>52</v>
      </c>
      <c r="G11" s="72">
        <f>F11*30*12</f>
        <v>18720</v>
      </c>
      <c r="H11" s="76">
        <f>G11/365</f>
        <v>51.287671232876711</v>
      </c>
      <c r="I11" s="72">
        <v>22</v>
      </c>
      <c r="J11" s="72">
        <v>0.19</v>
      </c>
      <c r="K11" s="72">
        <v>50</v>
      </c>
    </row>
    <row r="12" spans="3:11" x14ac:dyDescent="0.25">
      <c r="C12" s="72" t="s">
        <v>63</v>
      </c>
      <c r="D12" s="73">
        <v>35</v>
      </c>
      <c r="E12" s="73">
        <v>135.66999999999999</v>
      </c>
      <c r="F12" s="72">
        <v>40</v>
      </c>
      <c r="G12" s="72">
        <f>F12*30*12</f>
        <v>14400</v>
      </c>
      <c r="H12" s="76">
        <f>G12/365</f>
        <v>39.452054794520549</v>
      </c>
      <c r="I12" s="72">
        <v>22</v>
      </c>
      <c r="J12" s="72">
        <v>0.19</v>
      </c>
      <c r="K12" s="72">
        <v>40</v>
      </c>
    </row>
  </sheetData>
  <mergeCells count="1">
    <mergeCell ref="C10:H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311</vt:lpstr>
      <vt:lpstr>357</vt:lpstr>
      <vt:lpstr>377</vt:lpstr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Normal</dc:creator>
  <cp:lastModifiedBy>Normal</cp:lastModifiedBy>
  <dcterms:created xsi:type="dcterms:W3CDTF">2022-07-06T14:45:31Z</dcterms:created>
  <dcterms:modified xsi:type="dcterms:W3CDTF">2022-07-06T15:33:57Z</dcterms:modified>
</cp:coreProperties>
</file>